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\\192.168.10.22\server_agencija\AOP\InfBs\NOVA ANALIZA\20210630 PODACI\za WEB\"/>
    </mc:Choice>
  </mc:AlternateContent>
  <xr:revisionPtr revIDLastSave="0" documentId="13_ncr:1_{35DB8440-A448-4536-B914-B22AEC70EB78}" xr6:coauthVersionLast="47" xr6:coauthVersionMax="47" xr10:uidLastSave="{00000000-0000-0000-0000-000000000000}"/>
  <bookViews>
    <workbookView xWindow="645" yWindow="1575" windowWidth="14910" windowHeight="13545" tabRatio="748" xr2:uid="{00000000-000D-0000-FFFF-FFFF00000000}"/>
  </bookViews>
  <sheets>
    <sheet name="Info" sheetId="64" r:id="rId1"/>
    <sheet name="Tabele" sheetId="65" r:id="rId2"/>
    <sheet name="Tab 1" sheetId="67" r:id="rId3"/>
    <sheet name="Tab 2" sheetId="68" r:id="rId4"/>
    <sheet name="Tab 3" sheetId="69" r:id="rId5"/>
    <sheet name="Tab 4" sheetId="70" r:id="rId6"/>
    <sheet name="Tab 5" sheetId="7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71" l="1"/>
  <c r="I10" i="71"/>
  <c r="E15" i="71"/>
  <c r="E14" i="71"/>
  <c r="E13" i="71"/>
  <c r="E9" i="71"/>
  <c r="E8" i="71"/>
  <c r="E7" i="71"/>
  <c r="K7" i="67"/>
  <c r="L7" i="67" s="1"/>
  <c r="K8" i="67"/>
  <c r="L8" i="67"/>
  <c r="K9" i="67"/>
  <c r="L9" i="67"/>
  <c r="K10" i="67"/>
  <c r="L10" i="67" s="1"/>
  <c r="K11" i="67"/>
  <c r="L11" i="67"/>
  <c r="K12" i="67"/>
  <c r="L12" i="67" s="1"/>
  <c r="G13" i="67"/>
  <c r="H8" i="67" s="1"/>
  <c r="I13" i="67"/>
  <c r="J7" i="67" s="1"/>
  <c r="G14" i="67"/>
  <c r="I14" i="67"/>
  <c r="K15" i="67"/>
  <c r="L15" i="67"/>
  <c r="K16" i="67"/>
  <c r="L16" i="67" s="1"/>
  <c r="J19" i="67"/>
  <c r="K19" i="67"/>
  <c r="L19" i="67" s="1"/>
  <c r="K20" i="67"/>
  <c r="L20" i="67"/>
  <c r="K21" i="67"/>
  <c r="L21" i="67" s="1"/>
  <c r="G22" i="67"/>
  <c r="H19" i="67" s="1"/>
  <c r="I22" i="67"/>
  <c r="J21" i="67" s="1"/>
  <c r="K23" i="67"/>
  <c r="L23" i="67"/>
  <c r="H18" i="71"/>
  <c r="D18" i="71"/>
  <c r="J18" i="71" s="1"/>
  <c r="G16" i="71"/>
  <c r="F16" i="71"/>
  <c r="C16" i="71"/>
  <c r="B16" i="71"/>
  <c r="H15" i="71"/>
  <c r="D15" i="71"/>
  <c r="H14" i="71"/>
  <c r="D14" i="71"/>
  <c r="H13" i="71"/>
  <c r="D13" i="71"/>
  <c r="H12" i="71"/>
  <c r="D12" i="71"/>
  <c r="G10" i="71"/>
  <c r="F10" i="71"/>
  <c r="F17" i="71" s="1"/>
  <c r="F19" i="71" s="1"/>
  <c r="C10" i="71"/>
  <c r="B10" i="71"/>
  <c r="H9" i="71"/>
  <c r="D9" i="71"/>
  <c r="H8" i="71"/>
  <c r="D8" i="71"/>
  <c r="H7" i="71"/>
  <c r="D7" i="71"/>
  <c r="I21" i="69"/>
  <c r="H21" i="69"/>
  <c r="G21" i="69"/>
  <c r="E21" i="69"/>
  <c r="D21" i="69"/>
  <c r="F21" i="69" s="1"/>
  <c r="C21" i="69"/>
  <c r="J20" i="69"/>
  <c r="F20" i="69"/>
  <c r="J19" i="69"/>
  <c r="F19" i="69"/>
  <c r="J18" i="69"/>
  <c r="F18" i="69"/>
  <c r="J17" i="69"/>
  <c r="F17" i="69"/>
  <c r="J16" i="69"/>
  <c r="F16" i="69"/>
  <c r="J15" i="69"/>
  <c r="F15" i="69"/>
  <c r="J14" i="69"/>
  <c r="I13" i="69"/>
  <c r="H13" i="69"/>
  <c r="G13" i="69"/>
  <c r="E13" i="69"/>
  <c r="E22" i="69" s="1"/>
  <c r="D13" i="69"/>
  <c r="C13" i="69"/>
  <c r="C22" i="69" s="1"/>
  <c r="J12" i="69"/>
  <c r="F12" i="69"/>
  <c r="J11" i="69"/>
  <c r="F11" i="69"/>
  <c r="J10" i="69"/>
  <c r="K10" i="69" s="1"/>
  <c r="F10" i="69"/>
  <c r="J9" i="69"/>
  <c r="F9" i="69"/>
  <c r="J8" i="69"/>
  <c r="F8" i="69"/>
  <c r="I21" i="68"/>
  <c r="H21" i="68"/>
  <c r="G21" i="68"/>
  <c r="E21" i="68"/>
  <c r="D21" i="68"/>
  <c r="C21" i="68"/>
  <c r="F21" i="68" s="1"/>
  <c r="J20" i="68"/>
  <c r="F20" i="68"/>
  <c r="J19" i="68"/>
  <c r="K19" i="68" s="1"/>
  <c r="F19" i="68"/>
  <c r="J18" i="68"/>
  <c r="F18" i="68"/>
  <c r="J17" i="68"/>
  <c r="F17" i="68"/>
  <c r="J16" i="68"/>
  <c r="F16" i="68"/>
  <c r="J15" i="68"/>
  <c r="K15" i="68" s="1"/>
  <c r="F15" i="68"/>
  <c r="I13" i="68"/>
  <c r="H13" i="68"/>
  <c r="G13" i="68"/>
  <c r="E13" i="68"/>
  <c r="E22" i="68" s="1"/>
  <c r="D13" i="68"/>
  <c r="D22" i="68" s="1"/>
  <c r="C13" i="68"/>
  <c r="J12" i="68"/>
  <c r="F12" i="68"/>
  <c r="J11" i="68"/>
  <c r="F11" i="68"/>
  <c r="J10" i="68"/>
  <c r="F10" i="68"/>
  <c r="J9" i="68"/>
  <c r="F9" i="68"/>
  <c r="K9" i="68" s="1"/>
  <c r="J8" i="68"/>
  <c r="K8" i="68" s="1"/>
  <c r="F8" i="68"/>
  <c r="C20" i="67"/>
  <c r="C19" i="67"/>
  <c r="B13" i="67"/>
  <c r="C10" i="67" s="1"/>
  <c r="F23" i="67"/>
  <c r="D22" i="67"/>
  <c r="B22" i="67"/>
  <c r="F21" i="67"/>
  <c r="E21" i="67"/>
  <c r="F20" i="67"/>
  <c r="E20" i="67"/>
  <c r="E22" i="67" s="1"/>
  <c r="F19" i="67"/>
  <c r="E19" i="67"/>
  <c r="D17" i="67"/>
  <c r="F16" i="67"/>
  <c r="F15" i="67"/>
  <c r="D14" i="67"/>
  <c r="B14" i="67"/>
  <c r="F14" i="67" s="1"/>
  <c r="D13" i="67"/>
  <c r="F12" i="67"/>
  <c r="E12" i="67"/>
  <c r="F11" i="67"/>
  <c r="E11" i="67"/>
  <c r="F10" i="67"/>
  <c r="E10" i="67"/>
  <c r="F9" i="67"/>
  <c r="E9" i="67"/>
  <c r="F8" i="67"/>
  <c r="E8" i="67"/>
  <c r="F7" i="67"/>
  <c r="E7" i="67"/>
  <c r="K15" i="69" l="1"/>
  <c r="K19" i="69"/>
  <c r="J12" i="71"/>
  <c r="J14" i="71"/>
  <c r="J13" i="71"/>
  <c r="J15" i="71"/>
  <c r="J7" i="71"/>
  <c r="J9" i="71"/>
  <c r="G22" i="68"/>
  <c r="K14" i="67"/>
  <c r="L14" i="67" s="1"/>
  <c r="I17" i="67"/>
  <c r="K13" i="67"/>
  <c r="L13" i="67" s="1"/>
  <c r="J22" i="67"/>
  <c r="H12" i="67"/>
  <c r="H10" i="67"/>
  <c r="H7" i="67"/>
  <c r="K22" i="67"/>
  <c r="L22" i="67" s="1"/>
  <c r="H11" i="67"/>
  <c r="H9" i="67"/>
  <c r="H20" i="67"/>
  <c r="G17" i="67"/>
  <c r="J12" i="67"/>
  <c r="J11" i="67"/>
  <c r="J10" i="67"/>
  <c r="J9" i="67"/>
  <c r="J8" i="67"/>
  <c r="H16" i="71"/>
  <c r="G17" i="71"/>
  <c r="G19" i="71" s="1"/>
  <c r="H19" i="71" s="1"/>
  <c r="J8" i="71"/>
  <c r="D16" i="71"/>
  <c r="C17" i="71"/>
  <c r="C19" i="71" s="1"/>
  <c r="B17" i="71"/>
  <c r="D17" i="71" s="1"/>
  <c r="D10" i="71"/>
  <c r="H10" i="71"/>
  <c r="I22" i="69"/>
  <c r="K20" i="69"/>
  <c r="K18" i="69"/>
  <c r="K16" i="69"/>
  <c r="G22" i="69"/>
  <c r="J21" i="69"/>
  <c r="K8" i="69"/>
  <c r="K12" i="69"/>
  <c r="K11" i="69"/>
  <c r="J13" i="69"/>
  <c r="K17" i="69"/>
  <c r="F13" i="69"/>
  <c r="K9" i="69"/>
  <c r="K21" i="69"/>
  <c r="D22" i="69"/>
  <c r="F22" i="69" s="1"/>
  <c r="H22" i="69"/>
  <c r="I22" i="68"/>
  <c r="H22" i="68"/>
  <c r="J21" i="68"/>
  <c r="K20" i="68"/>
  <c r="K17" i="68"/>
  <c r="K16" i="68"/>
  <c r="K21" i="68"/>
  <c r="K12" i="68"/>
  <c r="K10" i="68"/>
  <c r="J13" i="68"/>
  <c r="K18" i="68"/>
  <c r="C22" i="68"/>
  <c r="F22" i="68" s="1"/>
  <c r="F13" i="68"/>
  <c r="K11" i="68"/>
  <c r="F22" i="67"/>
  <c r="C8" i="67"/>
  <c r="C11" i="67"/>
  <c r="C12" i="67"/>
  <c r="C7" i="67"/>
  <c r="C9" i="67"/>
  <c r="B17" i="67"/>
  <c r="F17" i="67" s="1"/>
  <c r="E13" i="67"/>
  <c r="F13" i="67"/>
  <c r="C22" i="67"/>
  <c r="I14" i="71" l="1"/>
  <c r="I16" i="71" s="1"/>
  <c r="I15" i="71"/>
  <c r="J16" i="71"/>
  <c r="B19" i="71"/>
  <c r="D19" i="71" s="1"/>
  <c r="J19" i="71" s="1"/>
  <c r="J13" i="67"/>
  <c r="K17" i="67"/>
  <c r="L17" i="67" s="1"/>
  <c r="H13" i="67"/>
  <c r="H17" i="71"/>
  <c r="J17" i="71" s="1"/>
  <c r="J10" i="71"/>
  <c r="E10" i="71"/>
  <c r="J22" i="69"/>
  <c r="K22" i="69" s="1"/>
  <c r="K13" i="69"/>
  <c r="J22" i="68"/>
  <c r="K22" i="68" s="1"/>
  <c r="K13" i="68"/>
  <c r="C13" i="67"/>
  <c r="E16" i="71" l="1"/>
</calcChain>
</file>

<file path=xl/sharedStrings.xml><?xml version="1.0" encoding="utf-8"?>
<sst xmlns="http://schemas.openxmlformats.org/spreadsheetml/2006/main" count="296" uniqueCount="196">
  <si>
    <t>Индекс</t>
  </si>
  <si>
    <t>АКТИВА (ИМОВИНА)</t>
  </si>
  <si>
    <t>ПАСИВА (ОБАВЕЗЕ)</t>
  </si>
  <si>
    <t>а) Приходи од камата и слични приходи</t>
  </si>
  <si>
    <t>б) Оперативни приходи</t>
  </si>
  <si>
    <t>а) Расходи по каматама и слични расходи</t>
  </si>
  <si>
    <t>О П И С</t>
  </si>
  <si>
    <t>НКС</t>
  </si>
  <si>
    <t>ЕКС</t>
  </si>
  <si>
    <t>МКД</t>
  </si>
  <si>
    <t>МКФ</t>
  </si>
  <si>
    <t>Укупно</t>
  </si>
  <si>
    <t>%</t>
  </si>
  <si>
    <t>3. Кредити (бруто)</t>
  </si>
  <si>
    <t>2. Пласмани банкама</t>
  </si>
  <si>
    <t>1. Новчана средства</t>
  </si>
  <si>
    <t>Микрокредити</t>
  </si>
  <si>
    <t xml:space="preserve">  услужне дјелатности</t>
  </si>
  <si>
    <t xml:space="preserve">  остало</t>
  </si>
  <si>
    <t xml:space="preserve">  стамбене потребе</t>
  </si>
  <si>
    <t>МКО РС</t>
  </si>
  <si>
    <t>4. Пословни простор и остала фиксна актива</t>
  </si>
  <si>
    <t>5. Дугорочне инвестиције</t>
  </si>
  <si>
    <t>6. Остала актива</t>
  </si>
  <si>
    <t>8.Резерве (8а.+8б.)</t>
  </si>
  <si>
    <t>10. Обавезе по узетим кредитима</t>
  </si>
  <si>
    <t>11. Остала пасива</t>
  </si>
  <si>
    <t>14. Ванбилансна евиденција</t>
  </si>
  <si>
    <t>Јединице МКО ФБиХ у РС</t>
  </si>
  <si>
    <t>услужне дјелатности</t>
  </si>
  <si>
    <t>стамбене потребе</t>
  </si>
  <si>
    <t>остало</t>
  </si>
  <si>
    <t>Дугорочни кредити за:</t>
  </si>
  <si>
    <t>Укупно понд. каматне стопе за кредите</t>
  </si>
  <si>
    <t>MKФ</t>
  </si>
  <si>
    <t>РАСХОДИ</t>
  </si>
  <si>
    <t>б) Оперативни расходи</t>
  </si>
  <si>
    <t>Кратк. кредити</t>
  </si>
  <si>
    <t>Дуг. кредити</t>
  </si>
  <si>
    <t>Доспјела потр.</t>
  </si>
  <si>
    <t>Понд. каматне стопе за кратк. кредите</t>
  </si>
  <si>
    <t>Понд. каматне стопе за дуг. кредите</t>
  </si>
  <si>
    <t>12. Капитал</t>
  </si>
  <si>
    <t>ПРИХОДИ</t>
  </si>
  <si>
    <t>в) Ванредни приходи</t>
  </si>
  <si>
    <t>1. УКУПНИ ПРИХОДИ (а+б+в)</t>
  </si>
  <si>
    <t>г) Ванредни расходи</t>
  </si>
  <si>
    <t>2. УКУПНИ РАСХОДИ (а+б+в+г)</t>
  </si>
  <si>
    <t>4. ПОРЕЗ</t>
  </si>
  <si>
    <t>МКО Републике Српске</t>
  </si>
  <si>
    <t>за извјештајни датум</t>
  </si>
  <si>
    <t>Агенција за банкарство Републике Српске</t>
  </si>
  <si>
    <t>Табела 11: Рочна структура депозита</t>
  </si>
  <si>
    <t>Табела 12: Кредити и штедња грађана</t>
  </si>
  <si>
    <t>Табела 13: Рочна и секторска структура депозита</t>
  </si>
  <si>
    <t>Табела 14: Структура билансне активе (бруто)</t>
  </si>
  <si>
    <t>Табела 15: Структура ванбиланске активе</t>
  </si>
  <si>
    <t>Табела 16: Структура новчаних средстава</t>
  </si>
  <si>
    <t>Табела 17: Секторска структура укупних кредита</t>
  </si>
  <si>
    <t>Табела 18: Гранска структура укупних кредита</t>
  </si>
  <si>
    <t>Табела 19: Нето кредити банака</t>
  </si>
  <si>
    <t>Табела 20: Рочна структура кредита по секторима</t>
  </si>
  <si>
    <t>Табела 21: Однос доспјелих потраживања и кредита</t>
  </si>
  <si>
    <t>Табела 22: Рочна и секторска структура банака РС и посл. јед. банака из ФБиХ</t>
  </si>
  <si>
    <t>Табела 23: Структура кредита грађанима банака РС и посл. јед. банака из ФБиХ</t>
  </si>
  <si>
    <t>Табела 24: Намјенска структура кредита грађанима за општу потрошњу</t>
  </si>
  <si>
    <t>Табела 25: Задуженост становништва по кредитима банкарског сектора</t>
  </si>
  <si>
    <t>Табела 26: Рочна и гранска структура укупних пласмана</t>
  </si>
  <si>
    <t>Табела 27: Укупни депозити и пласирани кредити у Републици Српској</t>
  </si>
  <si>
    <t>Табела 28: Структура капитала</t>
  </si>
  <si>
    <t xml:space="preserve">Табела 29: Укупна изложеност банкарског сектора ризику </t>
  </si>
  <si>
    <t>Табела 30: Показатељи адекватности капитала</t>
  </si>
  <si>
    <t>Табела 32: Учешће неквалитетних кредита</t>
  </si>
  <si>
    <t>Табела 33: Стопа покривености кредита резервама (по рег. захтјеву)</t>
  </si>
  <si>
    <t>Табела 34: Ризична актива и резерве</t>
  </si>
  <si>
    <t>Табела 35: Девизна усклађеност нето фин. активе, нето пасиве и ванбиланса</t>
  </si>
  <si>
    <t>Табела 36: Пондерисане номиналне и ефективне каматне стопе на кредите</t>
  </si>
  <si>
    <t>Табела 37: Просјечне пондерисане каматне стопе на депозите</t>
  </si>
  <si>
    <t>Табела 38: Просјечне пондерисане каматне стопе – прекорачења и деп. по виђењу</t>
  </si>
  <si>
    <t>Табела 39: Нето пондерисана позиција банакрске књиге по валути</t>
  </si>
  <si>
    <t>Табела 40: Просјечно стање новчаних средстава</t>
  </si>
  <si>
    <t>Табела 41: Рочна усклађеност</t>
  </si>
  <si>
    <t>Табела 42: Коефицијент ликвидности</t>
  </si>
  <si>
    <t>Табела 43: LCR</t>
  </si>
  <si>
    <t>Табела 44: Структура и кретање капитала</t>
  </si>
  <si>
    <t>Табела 45: Укупна изложеност ризику банкарског сектора РС</t>
  </si>
  <si>
    <t>Табела 46: Показатељи адекватности капитала</t>
  </si>
  <si>
    <t>Табела 47: Просјечна стопа финансијске полуге банкарског сектора</t>
  </si>
  <si>
    <t>Табела 48: Унутарбанкарске и међубанкарске трансакције</t>
  </si>
  <si>
    <t>Табела 29: ROAA и ROAE показатељи</t>
  </si>
  <si>
    <t>Табела 30: Класификација укупне активе</t>
  </si>
  <si>
    <t>Табела 31: Категорије кредита и резерве</t>
  </si>
  <si>
    <t>Табеле</t>
  </si>
  <si>
    <t>Табела 1</t>
  </si>
  <si>
    <t>Табела 5</t>
  </si>
  <si>
    <t>Табела 2</t>
  </si>
  <si>
    <t>Табела 3</t>
  </si>
  <si>
    <t>Табела 4</t>
  </si>
  <si>
    <t>Биланс стања МКО</t>
  </si>
  <si>
    <t>Просјечне пондерисане каматне стопе МКО</t>
  </si>
  <si>
    <t>Биланс успјеха МКО сектора РС</t>
  </si>
  <si>
    <t>Tab 1</t>
  </si>
  <si>
    <t>Tab 2</t>
  </si>
  <si>
    <t>Tab 3</t>
  </si>
  <si>
    <t>Tab 4</t>
  </si>
  <si>
    <t>Tab 5</t>
  </si>
  <si>
    <t>000 КМ</t>
  </si>
  <si>
    <t>8б.Резерве на остале ставке активе осим кредита</t>
  </si>
  <si>
    <t>8а.Резерве на ставку кредита</t>
  </si>
  <si>
    <t>1. Правним лицима</t>
  </si>
  <si>
    <t>2. Физичким лицима</t>
  </si>
  <si>
    <t>Укупно (1.+2.)</t>
  </si>
  <si>
    <t>000 KM</t>
  </si>
  <si>
    <t xml:space="preserve">  трговина</t>
  </si>
  <si>
    <t xml:space="preserve">  пољопривреда</t>
  </si>
  <si>
    <t xml:space="preserve">  производња</t>
  </si>
  <si>
    <t>Краткорочни кредити</t>
  </si>
  <si>
    <t>трговина</t>
  </si>
  <si>
    <t>пољопривреда</t>
  </si>
  <si>
    <t>производња</t>
  </si>
  <si>
    <t xml:space="preserve">Просјечне пондерисане каматне стопе МКО </t>
  </si>
  <si>
    <t>в) Трошак резервисања за кредитне и друге губитке</t>
  </si>
  <si>
    <t xml:space="preserve">     </t>
  </si>
  <si>
    <t>5. НЕТО ДОБИТ МКД/ МАЊАК  ПРИХОДА НАД РАСХОДИМА МКФ (3. - 4.)</t>
  </si>
  <si>
    <t>3. ДОБИТ МКД /МАЊАК ПРИХОДА НАД РАСХОДИМА МКФ ПРИЈЕ ОПОРЕЗИВАЊА (1.-2.)</t>
  </si>
  <si>
    <t xml:space="preserve">Секторска и рочна структура укупних кредита организационих дијелова МКО са сједиштем у ФБиХ, а које послују у РС </t>
  </si>
  <si>
    <t>Секторска и рочна структура кредита МКО Републике Српске са сједиштем у РС</t>
  </si>
  <si>
    <r>
      <t xml:space="preserve">7. Укупно актива </t>
    </r>
    <r>
      <rPr>
        <sz val="10"/>
        <color theme="1"/>
        <rFont val="Calibri"/>
        <family val="2"/>
      </rPr>
      <t xml:space="preserve">(бруто) (1+2+3+4+5+6) </t>
    </r>
  </si>
  <si>
    <r>
      <t xml:space="preserve">9. Укупно актива </t>
    </r>
    <r>
      <rPr>
        <sz val="10"/>
        <color theme="1"/>
        <rFont val="Calibri"/>
        <family val="2"/>
      </rPr>
      <t xml:space="preserve">(нето: 7.-8.) </t>
    </r>
  </si>
  <si>
    <r>
      <t xml:space="preserve">13. Укупно пасива </t>
    </r>
    <r>
      <rPr>
        <sz val="10"/>
        <color theme="1"/>
        <rFont val="Calibri"/>
        <family val="2"/>
      </rPr>
      <t>(обавезе и капитал) (10+11+12)</t>
    </r>
  </si>
  <si>
    <t>Напомена: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</si>
  <si>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микрокредитног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</si>
  <si>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ПОДАЦИ О МИКРОКРЕДИТНОМ СЕКТОРУ РЕПУБЛИКЕ СРПСКЕ</t>
  </si>
  <si>
    <t>2020.</t>
  </si>
  <si>
    <t>Досп. потр.</t>
  </si>
  <si>
    <t>06/2021.</t>
  </si>
  <si>
    <t>16,12</t>
  </si>
  <si>
    <t>26,91</t>
  </si>
  <si>
    <t>21,60</t>
  </si>
  <si>
    <t>29,23</t>
  </si>
  <si>
    <t>14,02</t>
  </si>
  <si>
    <t>20,86</t>
  </si>
  <si>
    <t>19,88</t>
  </si>
  <si>
    <t>26,61</t>
  </si>
  <si>
    <t>16,38</t>
  </si>
  <si>
    <t>19,53</t>
  </si>
  <si>
    <t>21,15</t>
  </si>
  <si>
    <t>25,72</t>
  </si>
  <si>
    <t>12,11</t>
  </si>
  <si>
    <t>30,47</t>
  </si>
  <si>
    <t>21,66</t>
  </si>
  <si>
    <t>28,94</t>
  </si>
  <si>
    <t>19,26</t>
  </si>
  <si>
    <t>28,59</t>
  </si>
  <si>
    <t>21,22</t>
  </si>
  <si>
    <t>27,64</t>
  </si>
  <si>
    <t>14,26</t>
  </si>
  <si>
    <t>97,51</t>
  </si>
  <si>
    <t>30,50</t>
  </si>
  <si>
    <t>14,73</t>
  </si>
  <si>
    <t>76,95</t>
  </si>
  <si>
    <t>20,10</t>
  </si>
  <si>
    <t>29,28</t>
  </si>
  <si>
    <t>16,24</t>
  </si>
  <si>
    <t>19,09</t>
  </si>
  <si>
    <t>18,65</t>
  </si>
  <si>
    <t>22,41</t>
  </si>
  <si>
    <t>15,42</t>
  </si>
  <si>
    <t>17,73</t>
  </si>
  <si>
    <t>16,64</t>
  </si>
  <si>
    <t>19,91</t>
  </si>
  <si>
    <t>15,57</t>
  </si>
  <si>
    <t>17,75</t>
  </si>
  <si>
    <t>18,11</t>
  </si>
  <si>
    <t>20,37</t>
  </si>
  <si>
    <t>15,73</t>
  </si>
  <si>
    <t>18,28</t>
  </si>
  <si>
    <t>18,00</t>
  </si>
  <si>
    <t>21,25</t>
  </si>
  <si>
    <t>18,25</t>
  </si>
  <si>
    <t>22,59</t>
  </si>
  <si>
    <t>19,72</t>
  </si>
  <si>
    <t>23,01</t>
  </si>
  <si>
    <t>18,01</t>
  </si>
  <si>
    <t>23,30</t>
  </si>
  <si>
    <t>20,72</t>
  </si>
  <si>
    <t>25,99</t>
  </si>
  <si>
    <t>17,22</t>
  </si>
  <si>
    <t>21,42</t>
  </si>
  <si>
    <t>19,36</t>
  </si>
  <si>
    <t>22,99</t>
  </si>
  <si>
    <t>16,74</t>
  </si>
  <si>
    <t>31,94</t>
  </si>
  <si>
    <t>19,46</t>
  </si>
  <si>
    <t>23,85</t>
  </si>
  <si>
    <t>06/2020.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</si>
</sst>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 * #,##0.00_)\ _D_i_n_._ ;_ * \(#,##0.00\)\ _D_i_n_._ ;_ * &quot;-&quot;??_)\ _D_i_n_._ ;_ @_ "/>
    <numFmt numFmtId="165" formatCode="#,##0.0"/>
    <numFmt numFmtId="167" formatCode="_-* #,##0_-;\-* #,##0_-;_-* &quot;-&quot;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rgb="FF632423"/>
      <name val="Calibri"/>
      <family val="2"/>
      <charset val="204"/>
      <scheme val="minor"/>
    </font>
    <font>
      <b/>
      <sz val="12"/>
      <color rgb="FF63242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8A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9"/>
      <color rgb="FF632423"/>
      <name val="Calibri"/>
      <family val="2"/>
      <charset val="204"/>
      <scheme val="minor"/>
    </font>
    <font>
      <b/>
      <sz val="13"/>
      <color rgb="FF632423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4"/>
      <color rgb="FF632423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632423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color rgb="FF800000"/>
      <name val="Calibri"/>
      <family val="2"/>
      <charset val="204"/>
      <scheme val="minor"/>
    </font>
    <font>
      <sz val="10"/>
      <name val="CYDutch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theme="1"/>
      <name val="Calibri"/>
      <family val="2"/>
      <charset val="204"/>
      <scheme val="minor"/>
    </font>
    <font>
      <i/>
      <u/>
      <sz val="10"/>
      <color theme="10"/>
      <name val="Calibri"/>
      <family val="2"/>
      <charset val="204"/>
      <scheme val="minor"/>
    </font>
    <font>
      <sz val="12"/>
      <color theme="1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medium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double">
        <color rgb="FF6324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auto="1"/>
      </top>
      <bottom style="thin">
        <color auto="1"/>
      </bottom>
      <diagonal/>
    </border>
    <border>
      <left/>
      <right style="dotted">
        <color theme="0" tint="-0.499984740745262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73">
    <xf numFmtId="0" fontId="0" fillId="0" borderId="0"/>
    <xf numFmtId="0" fontId="16" fillId="0" borderId="0"/>
    <xf numFmtId="0" fontId="12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1" fillId="0" borderId="0"/>
    <xf numFmtId="0" fontId="10" fillId="0" borderId="0"/>
    <xf numFmtId="0" fontId="21" fillId="0" borderId="0" applyNumberFormat="0" applyFill="0" applyBorder="0" applyAlignment="0" applyProtection="0"/>
    <xf numFmtId="0" fontId="16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6" fillId="0" borderId="0" applyNumberFormat="0" applyFill="0" applyBorder="0" applyAlignment="0" applyProtection="0"/>
    <xf numFmtId="0" fontId="8" fillId="0" borderId="0"/>
    <xf numFmtId="0" fontId="6" fillId="0" borderId="0"/>
    <xf numFmtId="9" fontId="6" fillId="0" borderId="0" applyFont="0" applyFill="0" applyBorder="0" applyAlignment="0" applyProtection="0"/>
    <xf numFmtId="0" fontId="22" fillId="0" borderId="0"/>
    <xf numFmtId="0" fontId="6" fillId="0" borderId="0"/>
    <xf numFmtId="0" fontId="6" fillId="0" borderId="0"/>
    <xf numFmtId="0" fontId="16" fillId="0" borderId="0"/>
    <xf numFmtId="0" fontId="22" fillId="0" borderId="0"/>
    <xf numFmtId="0" fontId="16" fillId="0" borderId="0"/>
    <xf numFmtId="0" fontId="44" fillId="0" borderId="0"/>
    <xf numFmtId="0" fontId="45" fillId="0" borderId="0"/>
    <xf numFmtId="0" fontId="6" fillId="0" borderId="0"/>
    <xf numFmtId="9" fontId="6" fillId="0" borderId="0" applyFont="0" applyFill="0" applyBorder="0" applyAlignment="0" applyProtection="0"/>
    <xf numFmtId="0" fontId="44" fillId="0" borderId="0"/>
    <xf numFmtId="0" fontId="16" fillId="0" borderId="0"/>
    <xf numFmtId="0" fontId="16" fillId="0" borderId="0"/>
    <xf numFmtId="0" fontId="46" fillId="0" borderId="0" applyBorder="0"/>
    <xf numFmtId="0" fontId="47" fillId="0" borderId="0"/>
    <xf numFmtId="0" fontId="47" fillId="0" borderId="0"/>
    <xf numFmtId="0" fontId="45" fillId="0" borderId="0"/>
    <xf numFmtId="0" fontId="48" fillId="0" borderId="0"/>
    <xf numFmtId="0" fontId="6" fillId="0" borderId="0"/>
    <xf numFmtId="0" fontId="44" fillId="0" borderId="0"/>
    <xf numFmtId="165" fontId="49" fillId="0" borderId="28" applyNumberFormat="0" applyFill="0" applyProtection="0">
      <alignment horizontal="right" vertical="center" wrapText="1"/>
    </xf>
    <xf numFmtId="0" fontId="50" fillId="0" borderId="0"/>
    <xf numFmtId="165" fontId="51" fillId="0" borderId="2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1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0" fillId="0" borderId="0" xfId="0"/>
    <xf numFmtId="0" fontId="17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22" fillId="0" borderId="0" xfId="15"/>
    <xf numFmtId="0" fontId="23" fillId="0" borderId="0" xfId="15" applyFont="1" applyAlignment="1">
      <alignment horizontal="center"/>
    </xf>
    <xf numFmtId="0" fontId="22" fillId="0" borderId="0" xfId="15" applyAlignment="1">
      <alignment horizontal="center" vertical="center"/>
    </xf>
    <xf numFmtId="0" fontId="14" fillId="0" borderId="0" xfId="15" applyFont="1" applyAlignment="1">
      <alignment horizontal="right" vertical="center"/>
    </xf>
    <xf numFmtId="22" fontId="22" fillId="0" borderId="0" xfId="15" applyNumberFormat="1"/>
    <xf numFmtId="0" fontId="20" fillId="2" borderId="1" xfId="15" applyFont="1" applyFill="1" applyBorder="1" applyAlignment="1">
      <alignment horizontal="center" vertical="center"/>
    </xf>
    <xf numFmtId="14" fontId="25" fillId="0" borderId="7" xfId="15" applyNumberFormat="1" applyFont="1" applyBorder="1" applyAlignment="1">
      <alignment horizontal="center" vertical="center"/>
    </xf>
    <xf numFmtId="0" fontId="8" fillId="0" borderId="0" xfId="17"/>
    <xf numFmtId="0" fontId="21" fillId="0" borderId="0" xfId="8" applyAlignment="1">
      <alignment vertical="center"/>
    </xf>
    <xf numFmtId="0" fontId="19" fillId="0" borderId="0" xfId="17" applyFont="1" applyAlignment="1">
      <alignment horizontal="justify" vertical="center"/>
    </xf>
    <xf numFmtId="0" fontId="14" fillId="0" borderId="4" xfId="17" applyFont="1" applyFill="1" applyBorder="1" applyAlignment="1">
      <alignment horizontal="center" vertical="center"/>
    </xf>
    <xf numFmtId="0" fontId="28" fillId="0" borderId="0" xfId="17" applyFont="1" applyAlignment="1">
      <alignment horizontal="center" vertical="center"/>
    </xf>
    <xf numFmtId="0" fontId="21" fillId="0" borderId="0" xfId="8" applyAlignment="1">
      <alignment horizontal="center" vertical="center"/>
    </xf>
    <xf numFmtId="0" fontId="8" fillId="0" borderId="0" xfId="17" applyAlignment="1">
      <alignment horizontal="center"/>
    </xf>
    <xf numFmtId="0" fontId="26" fillId="0" borderId="0" xfId="16" applyAlignment="1">
      <alignment vertical="center"/>
    </xf>
    <xf numFmtId="0" fontId="29" fillId="0" borderId="0" xfId="0" applyFont="1" applyAlignment="1">
      <alignment horizontal="left" vertical="center"/>
    </xf>
    <xf numFmtId="0" fontId="7" fillId="0" borderId="0" xfId="17" applyFont="1"/>
    <xf numFmtId="0" fontId="32" fillId="3" borderId="0" xfId="0" applyFont="1" applyFill="1"/>
    <xf numFmtId="0" fontId="31" fillId="3" borderId="0" xfId="0" applyFont="1" applyFill="1" applyAlignment="1">
      <alignment horizontal="right" vertical="center"/>
    </xf>
    <xf numFmtId="49" fontId="31" fillId="3" borderId="0" xfId="0" applyNumberFormat="1" applyFont="1" applyFill="1" applyAlignment="1">
      <alignment horizontal="right" vertical="center"/>
    </xf>
    <xf numFmtId="0" fontId="33" fillId="4" borderId="12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left" vertical="center" wrapText="1"/>
    </xf>
    <xf numFmtId="0" fontId="33" fillId="4" borderId="13" xfId="0" applyFont="1" applyFill="1" applyBorder="1" applyAlignment="1">
      <alignment horizontal="right" vertical="center" wrapText="1"/>
    </xf>
    <xf numFmtId="0" fontId="33" fillId="2" borderId="0" xfId="0" applyFont="1" applyFill="1" applyAlignment="1">
      <alignment horizontal="right" vertical="center" wrapText="1"/>
    </xf>
    <xf numFmtId="0" fontId="33" fillId="4" borderId="0" xfId="0" applyFont="1" applyFill="1" applyAlignment="1">
      <alignment horizontal="right" vertical="center" wrapText="1"/>
    </xf>
    <xf numFmtId="0" fontId="33" fillId="4" borderId="14" xfId="0" applyFont="1" applyFill="1" applyBorder="1" applyAlignment="1">
      <alignment horizontal="right" vertical="center" wrapText="1"/>
    </xf>
    <xf numFmtId="0" fontId="33" fillId="4" borderId="0" xfId="0" applyFont="1" applyFill="1" applyAlignment="1">
      <alignment horizontal="left" vertical="center" wrapText="1"/>
    </xf>
    <xf numFmtId="41" fontId="33" fillId="4" borderId="13" xfId="0" applyNumberFormat="1" applyFont="1" applyFill="1" applyBorder="1" applyAlignment="1">
      <alignment horizontal="right" vertical="center" wrapText="1" indent="1"/>
    </xf>
    <xf numFmtId="41" fontId="33" fillId="2" borderId="0" xfId="0" applyNumberFormat="1" applyFont="1" applyFill="1" applyAlignment="1">
      <alignment horizontal="right" vertical="center" wrapText="1" indent="1"/>
    </xf>
    <xf numFmtId="41" fontId="33" fillId="4" borderId="0" xfId="0" applyNumberFormat="1" applyFont="1" applyFill="1" applyAlignment="1">
      <alignment horizontal="right" vertical="center" wrapText="1" indent="1"/>
    </xf>
    <xf numFmtId="41" fontId="33" fillId="4" borderId="14" xfId="0" applyNumberFormat="1" applyFont="1" applyFill="1" applyBorder="1" applyAlignment="1">
      <alignment horizontal="right" vertical="center" wrapText="1" indent="1"/>
    </xf>
    <xf numFmtId="0" fontId="34" fillId="4" borderId="17" xfId="0" applyFont="1" applyFill="1" applyBorder="1" applyAlignment="1">
      <alignment horizontal="left" vertical="center" wrapText="1"/>
    </xf>
    <xf numFmtId="41" fontId="34" fillId="4" borderId="18" xfId="0" applyNumberFormat="1" applyFont="1" applyFill="1" applyBorder="1" applyAlignment="1">
      <alignment horizontal="right" vertical="center" wrapText="1" indent="1"/>
    </xf>
    <xf numFmtId="41" fontId="34" fillId="2" borderId="17" xfId="0" applyNumberFormat="1" applyFont="1" applyFill="1" applyBorder="1" applyAlignment="1">
      <alignment horizontal="right" vertical="center" wrapText="1" indent="1"/>
    </xf>
    <xf numFmtId="41" fontId="34" fillId="4" borderId="17" xfId="0" applyNumberFormat="1" applyFont="1" applyFill="1" applyBorder="1" applyAlignment="1">
      <alignment horizontal="right" vertical="center" wrapText="1" indent="1"/>
    </xf>
    <xf numFmtId="41" fontId="34" fillId="4" borderId="19" xfId="0" applyNumberFormat="1" applyFont="1" applyFill="1" applyBorder="1" applyAlignment="1">
      <alignment horizontal="right" vertical="center" wrapText="1" indent="1"/>
    </xf>
    <xf numFmtId="41" fontId="34" fillId="4" borderId="13" xfId="0" applyNumberFormat="1" applyFont="1" applyFill="1" applyBorder="1" applyAlignment="1">
      <alignment horizontal="right" vertical="center" wrapText="1" indent="1"/>
    </xf>
    <xf numFmtId="41" fontId="34" fillId="2" borderId="0" xfId="0" applyNumberFormat="1" applyFont="1" applyFill="1" applyAlignment="1">
      <alignment horizontal="right" vertical="center" wrapText="1" indent="1"/>
    </xf>
    <xf numFmtId="41" fontId="34" fillId="4" borderId="0" xfId="0" applyNumberFormat="1" applyFont="1" applyFill="1" applyAlignment="1">
      <alignment horizontal="right" vertical="center" wrapText="1" indent="1"/>
    </xf>
    <xf numFmtId="41" fontId="34" fillId="4" borderId="14" xfId="0" applyNumberFormat="1" applyFont="1" applyFill="1" applyBorder="1" applyAlignment="1">
      <alignment horizontal="right" vertical="center" wrapText="1" indent="1"/>
    </xf>
    <xf numFmtId="0" fontId="33" fillId="4" borderId="2" xfId="0" applyFont="1" applyFill="1" applyBorder="1" applyAlignment="1">
      <alignment horizontal="left" vertical="center" wrapText="1"/>
    </xf>
    <xf numFmtId="41" fontId="33" fillId="4" borderId="15" xfId="0" applyNumberFormat="1" applyFont="1" applyFill="1" applyBorder="1" applyAlignment="1">
      <alignment horizontal="right" vertical="center" wrapText="1" indent="1"/>
    </xf>
    <xf numFmtId="41" fontId="33" fillId="2" borderId="2" xfId="0" applyNumberFormat="1" applyFont="1" applyFill="1" applyBorder="1" applyAlignment="1">
      <alignment horizontal="right" vertical="center" wrapText="1" indent="1"/>
    </xf>
    <xf numFmtId="41" fontId="33" fillId="4" borderId="2" xfId="0" applyNumberFormat="1" applyFont="1" applyFill="1" applyBorder="1" applyAlignment="1">
      <alignment horizontal="right" vertical="center" wrapText="1" indent="1"/>
    </xf>
    <xf numFmtId="41" fontId="33" fillId="4" borderId="16" xfId="0" applyNumberFormat="1" applyFont="1" applyFill="1" applyBorder="1" applyAlignment="1">
      <alignment horizontal="right" vertical="center" wrapText="1" indent="1"/>
    </xf>
    <xf numFmtId="0" fontId="30" fillId="3" borderId="0" xfId="0" applyFont="1" applyFill="1" applyAlignment="1">
      <alignment vertical="center"/>
    </xf>
    <xf numFmtId="49" fontId="30" fillId="3" borderId="0" xfId="0" applyNumberFormat="1" applyFont="1" applyFill="1" applyAlignment="1">
      <alignment horizontal="right" vertical="center"/>
    </xf>
    <xf numFmtId="0" fontId="36" fillId="4" borderId="12" xfId="0" applyFont="1" applyFill="1" applyBorder="1" applyAlignment="1">
      <alignment horizontal="center" vertical="center" wrapText="1"/>
    </xf>
    <xf numFmtId="0" fontId="36" fillId="4" borderId="11" xfId="0" applyFont="1" applyFill="1" applyBorder="1" applyAlignment="1">
      <alignment horizontal="center" vertical="center" wrapText="1"/>
    </xf>
    <xf numFmtId="0" fontId="37" fillId="4" borderId="0" xfId="0" applyFont="1" applyFill="1" applyAlignment="1">
      <alignment horizontal="left" vertical="center" wrapText="1"/>
    </xf>
    <xf numFmtId="3" fontId="37" fillId="4" borderId="13" xfId="0" applyNumberFormat="1" applyFont="1" applyFill="1" applyBorder="1" applyAlignment="1">
      <alignment horizontal="right" vertical="center" wrapText="1"/>
    </xf>
    <xf numFmtId="3" fontId="36" fillId="4" borderId="0" xfId="0" applyNumberFormat="1" applyFont="1" applyFill="1" applyAlignment="1">
      <alignment horizontal="right" vertical="center" wrapText="1"/>
    </xf>
    <xf numFmtId="3" fontId="37" fillId="4" borderId="14" xfId="0" applyNumberFormat="1" applyFont="1" applyFill="1" applyBorder="1" applyAlignment="1">
      <alignment horizontal="right" vertical="center" wrapText="1"/>
    </xf>
    <xf numFmtId="0" fontId="36" fillId="4" borderId="0" xfId="0" applyFont="1" applyFill="1" applyAlignment="1">
      <alignment horizontal="left" vertical="center" wrapText="1"/>
    </xf>
    <xf numFmtId="3" fontId="36" fillId="4" borderId="13" xfId="0" applyNumberFormat="1" applyFont="1" applyFill="1" applyBorder="1" applyAlignment="1">
      <alignment horizontal="right" vertical="center" wrapText="1" indent="1"/>
    </xf>
    <xf numFmtId="3" fontId="36" fillId="4" borderId="0" xfId="0" applyNumberFormat="1" applyFont="1" applyFill="1" applyAlignment="1">
      <alignment horizontal="right" vertical="center" wrapText="1" indent="1"/>
    </xf>
    <xf numFmtId="3" fontId="36" fillId="4" borderId="14" xfId="0" applyNumberFormat="1" applyFont="1" applyFill="1" applyBorder="1" applyAlignment="1">
      <alignment horizontal="right" vertical="center" wrapText="1" indent="1"/>
    </xf>
    <xf numFmtId="0" fontId="37" fillId="4" borderId="7" xfId="0" applyFont="1" applyFill="1" applyBorder="1" applyAlignment="1">
      <alignment vertical="center" wrapText="1"/>
    </xf>
    <xf numFmtId="3" fontId="37" fillId="4" borderId="20" xfId="0" applyNumberFormat="1" applyFont="1" applyFill="1" applyBorder="1" applyAlignment="1">
      <alignment horizontal="right" vertical="center" wrapText="1" indent="1"/>
    </xf>
    <xf numFmtId="3" fontId="37" fillId="4" borderId="7" xfId="0" applyNumberFormat="1" applyFont="1" applyFill="1" applyBorder="1" applyAlignment="1">
      <alignment horizontal="right" vertical="center" wrapText="1" indent="1"/>
    </xf>
    <xf numFmtId="3" fontId="37" fillId="4" borderId="21" xfId="0" applyNumberFormat="1" applyFont="1" applyFill="1" applyBorder="1" applyAlignment="1">
      <alignment horizontal="right" vertical="center" wrapText="1" indent="1"/>
    </xf>
    <xf numFmtId="3" fontId="37" fillId="4" borderId="13" xfId="0" applyNumberFormat="1" applyFont="1" applyFill="1" applyBorder="1" applyAlignment="1">
      <alignment horizontal="right" vertical="center" wrapText="1" indent="1"/>
    </xf>
    <xf numFmtId="3" fontId="37" fillId="4" borderId="0" xfId="0" applyNumberFormat="1" applyFont="1" applyFill="1" applyAlignment="1">
      <alignment horizontal="right" vertical="center" wrapText="1" indent="1"/>
    </xf>
    <xf numFmtId="3" fontId="37" fillId="4" borderId="14" xfId="0" applyNumberFormat="1" applyFont="1" applyFill="1" applyBorder="1" applyAlignment="1">
      <alignment horizontal="right" vertical="center" wrapText="1" indent="1"/>
    </xf>
    <xf numFmtId="0" fontId="37" fillId="4" borderId="17" xfId="0" applyFont="1" applyFill="1" applyBorder="1" applyAlignment="1">
      <alignment vertical="center" wrapText="1"/>
    </xf>
    <xf numFmtId="3" fontId="37" fillId="4" borderId="18" xfId="0" applyNumberFormat="1" applyFont="1" applyFill="1" applyBorder="1" applyAlignment="1">
      <alignment horizontal="right" vertical="center" wrapText="1" indent="1"/>
    </xf>
    <xf numFmtId="3" fontId="37" fillId="4" borderId="17" xfId="0" applyNumberFormat="1" applyFont="1" applyFill="1" applyBorder="1" applyAlignment="1">
      <alignment horizontal="right" vertical="center" wrapText="1" indent="1"/>
    </xf>
    <xf numFmtId="3" fontId="37" fillId="4" borderId="19" xfId="0" applyNumberFormat="1" applyFont="1" applyFill="1" applyBorder="1" applyAlignment="1">
      <alignment horizontal="right" vertical="center" wrapText="1" indent="1"/>
    </xf>
    <xf numFmtId="0" fontId="37" fillId="4" borderId="22" xfId="0" applyFont="1" applyFill="1" applyBorder="1" applyAlignment="1">
      <alignment horizontal="left" vertical="center" wrapText="1"/>
    </xf>
    <xf numFmtId="3" fontId="37" fillId="4" borderId="23" xfId="0" applyNumberFormat="1" applyFont="1" applyFill="1" applyBorder="1" applyAlignment="1">
      <alignment horizontal="right" vertical="center" wrapText="1" indent="1"/>
    </xf>
    <xf numFmtId="3" fontId="37" fillId="4" borderId="22" xfId="0" applyNumberFormat="1" applyFont="1" applyFill="1" applyBorder="1" applyAlignment="1">
      <alignment horizontal="right" vertical="center" wrapText="1" indent="1"/>
    </xf>
    <xf numFmtId="3" fontId="37" fillId="4" borderId="24" xfId="0" applyNumberFormat="1" applyFont="1" applyFill="1" applyBorder="1" applyAlignment="1">
      <alignment horizontal="right" vertical="center" wrapText="1" indent="1"/>
    </xf>
    <xf numFmtId="0" fontId="38" fillId="3" borderId="0" xfId="0" applyFont="1" applyFill="1" applyAlignment="1">
      <alignment vertical="center"/>
    </xf>
    <xf numFmtId="49" fontId="38" fillId="3" borderId="0" xfId="0" applyNumberFormat="1" applyFont="1" applyFill="1" applyAlignment="1">
      <alignment horizontal="right" vertical="center"/>
    </xf>
    <xf numFmtId="0" fontId="39" fillId="4" borderId="12" xfId="0" applyFont="1" applyFill="1" applyBorder="1" applyAlignment="1">
      <alignment horizontal="center" vertical="center" wrapText="1"/>
    </xf>
    <xf numFmtId="0" fontId="39" fillId="4" borderId="11" xfId="0" applyFont="1" applyFill="1" applyBorder="1" applyAlignment="1">
      <alignment horizontal="center" vertical="center" wrapText="1"/>
    </xf>
    <xf numFmtId="0" fontId="40" fillId="4" borderId="0" xfId="0" applyFont="1" applyFill="1" applyAlignment="1">
      <alignment horizontal="left" vertical="center" wrapText="1"/>
    </xf>
    <xf numFmtId="3" fontId="40" fillId="4" borderId="13" xfId="0" applyNumberFormat="1" applyFont="1" applyFill="1" applyBorder="1" applyAlignment="1">
      <alignment horizontal="right" vertical="center" wrapText="1"/>
    </xf>
    <xf numFmtId="3" fontId="39" fillId="4" borderId="0" xfId="0" applyNumberFormat="1" applyFont="1" applyFill="1" applyAlignment="1">
      <alignment horizontal="right" vertical="center" wrapText="1"/>
    </xf>
    <xf numFmtId="3" fontId="40" fillId="4" borderId="14" xfId="0" applyNumberFormat="1" applyFont="1" applyFill="1" applyBorder="1" applyAlignment="1">
      <alignment horizontal="right" vertical="center" wrapText="1"/>
    </xf>
    <xf numFmtId="0" fontId="39" fillId="4" borderId="0" xfId="0" applyFont="1" applyFill="1" applyAlignment="1">
      <alignment horizontal="left" vertical="center" wrapText="1"/>
    </xf>
    <xf numFmtId="3" fontId="39" fillId="4" borderId="13" xfId="0" applyNumberFormat="1" applyFont="1" applyFill="1" applyBorder="1" applyAlignment="1">
      <alignment horizontal="right" vertical="center" wrapText="1" indent="1"/>
    </xf>
    <xf numFmtId="3" fontId="39" fillId="4" borderId="0" xfId="0" applyNumberFormat="1" applyFont="1" applyFill="1" applyAlignment="1">
      <alignment horizontal="right" vertical="center" wrapText="1" indent="1"/>
    </xf>
    <xf numFmtId="3" fontId="39" fillId="4" borderId="14" xfId="0" applyNumberFormat="1" applyFont="1" applyFill="1" applyBorder="1" applyAlignment="1">
      <alignment horizontal="right" vertical="center" wrapText="1" indent="1"/>
    </xf>
    <xf numFmtId="0" fontId="40" fillId="4" borderId="7" xfId="0" applyFont="1" applyFill="1" applyBorder="1" applyAlignment="1">
      <alignment vertical="center" wrapText="1"/>
    </xf>
    <xf numFmtId="3" fontId="40" fillId="4" borderId="20" xfId="0" applyNumberFormat="1" applyFont="1" applyFill="1" applyBorder="1" applyAlignment="1">
      <alignment horizontal="right" vertical="center" wrapText="1" indent="1"/>
    </xf>
    <xf numFmtId="3" fontId="40" fillId="4" borderId="7" xfId="0" applyNumberFormat="1" applyFont="1" applyFill="1" applyBorder="1" applyAlignment="1">
      <alignment horizontal="right" vertical="center" wrapText="1" indent="1"/>
    </xf>
    <xf numFmtId="3" fontId="40" fillId="4" borderId="21" xfId="0" applyNumberFormat="1" applyFont="1" applyFill="1" applyBorder="1" applyAlignment="1">
      <alignment horizontal="right" vertical="center" wrapText="1" indent="1"/>
    </xf>
    <xf numFmtId="3" fontId="40" fillId="4" borderId="13" xfId="0" applyNumberFormat="1" applyFont="1" applyFill="1" applyBorder="1" applyAlignment="1">
      <alignment horizontal="right" vertical="center" wrapText="1" indent="1"/>
    </xf>
    <xf numFmtId="3" fontId="40" fillId="4" borderId="0" xfId="0" applyNumberFormat="1" applyFont="1" applyFill="1" applyAlignment="1">
      <alignment horizontal="right" vertical="center" wrapText="1" indent="1"/>
    </xf>
    <xf numFmtId="3" fontId="40" fillId="4" borderId="14" xfId="0" applyNumberFormat="1" applyFont="1" applyFill="1" applyBorder="1" applyAlignment="1">
      <alignment horizontal="right" vertical="center" wrapText="1" indent="1"/>
    </xf>
    <xf numFmtId="0" fontId="40" fillId="4" borderId="17" xfId="0" applyFont="1" applyFill="1" applyBorder="1" applyAlignment="1">
      <alignment vertical="center" wrapText="1"/>
    </xf>
    <xf numFmtId="3" fontId="40" fillId="4" borderId="18" xfId="0" applyNumberFormat="1" applyFont="1" applyFill="1" applyBorder="1" applyAlignment="1">
      <alignment horizontal="right" vertical="center" wrapText="1" indent="1"/>
    </xf>
    <xf numFmtId="3" fontId="40" fillId="4" borderId="17" xfId="0" applyNumberFormat="1" applyFont="1" applyFill="1" applyBorder="1" applyAlignment="1">
      <alignment horizontal="right" vertical="center" wrapText="1" indent="1"/>
    </xf>
    <xf numFmtId="3" fontId="40" fillId="4" borderId="19" xfId="0" applyNumberFormat="1" applyFont="1" applyFill="1" applyBorder="1" applyAlignment="1">
      <alignment horizontal="right" vertical="center" wrapText="1" indent="1"/>
    </xf>
    <xf numFmtId="0" fontId="40" fillId="4" borderId="22" xfId="0" applyFont="1" applyFill="1" applyBorder="1" applyAlignment="1">
      <alignment horizontal="left" vertical="center" wrapText="1"/>
    </xf>
    <xf numFmtId="3" fontId="40" fillId="4" borderId="23" xfId="0" applyNumberFormat="1" applyFont="1" applyFill="1" applyBorder="1" applyAlignment="1">
      <alignment horizontal="right" vertical="center" wrapText="1" indent="1"/>
    </xf>
    <xf numFmtId="3" fontId="40" fillId="4" borderId="22" xfId="0" applyNumberFormat="1" applyFont="1" applyFill="1" applyBorder="1" applyAlignment="1">
      <alignment horizontal="right" vertical="center" wrapText="1" indent="1"/>
    </xf>
    <xf numFmtId="3" fontId="40" fillId="4" borderId="24" xfId="0" applyNumberFormat="1" applyFont="1" applyFill="1" applyBorder="1" applyAlignment="1">
      <alignment horizontal="right" vertical="center" wrapText="1" indent="1"/>
    </xf>
    <xf numFmtId="0" fontId="31" fillId="3" borderId="0" xfId="0" applyFont="1" applyFill="1" applyAlignment="1">
      <alignment vertical="center"/>
    </xf>
    <xf numFmtId="0" fontId="34" fillId="2" borderId="14" xfId="0" applyFont="1" applyFill="1" applyBorder="1" applyAlignment="1">
      <alignment vertical="top" wrapText="1"/>
    </xf>
    <xf numFmtId="4" fontId="33" fillId="4" borderId="13" xfId="0" applyNumberFormat="1" applyFont="1" applyFill="1" applyBorder="1" applyAlignment="1">
      <alignment horizontal="right" vertical="center" wrapText="1" indent="1"/>
    </xf>
    <xf numFmtId="4" fontId="33" fillId="4" borderId="14" xfId="0" applyNumberFormat="1" applyFont="1" applyFill="1" applyBorder="1" applyAlignment="1">
      <alignment horizontal="right" vertical="center" wrapText="1" indent="1"/>
    </xf>
    <xf numFmtId="4" fontId="33" fillId="4" borderId="0" xfId="0" applyNumberFormat="1" applyFont="1" applyFill="1" applyAlignment="1">
      <alignment horizontal="right" vertical="center" wrapText="1" indent="1"/>
    </xf>
    <xf numFmtId="4" fontId="33" fillId="4" borderId="13" xfId="0" applyNumberFormat="1" applyFont="1" applyFill="1" applyBorder="1" applyAlignment="1">
      <alignment horizontal="right" vertical="center" wrapText="1"/>
    </xf>
    <xf numFmtId="4" fontId="33" fillId="4" borderId="14" xfId="0" applyNumberFormat="1" applyFont="1" applyFill="1" applyBorder="1" applyAlignment="1">
      <alignment horizontal="right" vertical="center" wrapText="1"/>
    </xf>
    <xf numFmtId="4" fontId="33" fillId="4" borderId="0" xfId="0" applyNumberFormat="1" applyFont="1" applyFill="1" applyAlignment="1">
      <alignment horizontal="right" vertical="center" wrapText="1"/>
    </xf>
    <xf numFmtId="0" fontId="33" fillId="4" borderId="14" xfId="0" applyFont="1" applyFill="1" applyBorder="1" applyAlignment="1">
      <alignment vertical="top" wrapText="1"/>
    </xf>
    <xf numFmtId="0" fontId="34" fillId="4" borderId="19" xfId="0" applyFont="1" applyFill="1" applyBorder="1" applyAlignment="1">
      <alignment vertical="top" wrapText="1"/>
    </xf>
    <xf numFmtId="4" fontId="34" fillId="4" borderId="18" xfId="0" applyNumberFormat="1" applyFont="1" applyFill="1" applyBorder="1" applyAlignment="1">
      <alignment horizontal="right" vertical="center" wrapText="1" indent="1"/>
    </xf>
    <xf numFmtId="4" fontId="34" fillId="4" borderId="19" xfId="0" applyNumberFormat="1" applyFont="1" applyFill="1" applyBorder="1" applyAlignment="1">
      <alignment horizontal="right" vertical="center" wrapText="1" indent="1"/>
    </xf>
    <xf numFmtId="4" fontId="34" fillId="4" borderId="17" xfId="0" applyNumberFormat="1" applyFont="1" applyFill="1" applyBorder="1" applyAlignment="1">
      <alignment horizontal="right" vertical="center" wrapText="1" indent="1"/>
    </xf>
    <xf numFmtId="0" fontId="34" fillId="4" borderId="24" xfId="0" applyFont="1" applyFill="1" applyBorder="1" applyAlignment="1">
      <alignment vertical="top" wrapText="1"/>
    </xf>
    <xf numFmtId="4" fontId="34" fillId="4" borderId="23" xfId="0" applyNumberFormat="1" applyFont="1" applyFill="1" applyBorder="1" applyAlignment="1">
      <alignment horizontal="right" vertical="center" wrapText="1" indent="1"/>
    </xf>
    <xf numFmtId="4" fontId="34" fillId="4" borderId="24" xfId="0" applyNumberFormat="1" applyFont="1" applyFill="1" applyBorder="1" applyAlignment="1">
      <alignment horizontal="right" vertical="center" wrapText="1" indent="1"/>
    </xf>
    <xf numFmtId="4" fontId="34" fillId="4" borderId="22" xfId="0" applyNumberFormat="1" applyFont="1" applyFill="1" applyBorder="1" applyAlignment="1">
      <alignment horizontal="right" vertical="center" wrapText="1" indent="1"/>
    </xf>
    <xf numFmtId="0" fontId="42" fillId="4" borderId="0" xfId="0" applyFont="1" applyFill="1" applyAlignment="1">
      <alignment vertical="center" wrapText="1"/>
    </xf>
    <xf numFmtId="3" fontId="42" fillId="4" borderId="13" xfId="0" applyNumberFormat="1" applyFont="1" applyFill="1" applyBorder="1" applyAlignment="1">
      <alignment horizontal="right" vertical="center" wrapText="1"/>
    </xf>
    <xf numFmtId="3" fontId="42" fillId="4" borderId="0" xfId="0" applyNumberFormat="1" applyFont="1" applyFill="1" applyAlignment="1">
      <alignment horizontal="right" vertical="center" wrapText="1"/>
    </xf>
    <xf numFmtId="3" fontId="42" fillId="2" borderId="14" xfId="0" applyNumberFormat="1" applyFont="1" applyFill="1" applyBorder="1" applyAlignment="1">
      <alignment horizontal="right" vertical="center" wrapText="1"/>
    </xf>
    <xf numFmtId="0" fontId="41" fillId="4" borderId="0" xfId="0" applyFont="1" applyFill="1" applyAlignment="1">
      <alignment vertical="center" wrapText="1"/>
    </xf>
    <xf numFmtId="41" fontId="39" fillId="4" borderId="13" xfId="0" applyNumberFormat="1" applyFont="1" applyFill="1" applyBorder="1" applyAlignment="1">
      <alignment horizontal="right" vertical="center" wrapText="1" indent="1"/>
    </xf>
    <xf numFmtId="41" fontId="39" fillId="4" borderId="0" xfId="0" applyNumberFormat="1" applyFont="1" applyFill="1" applyAlignment="1">
      <alignment horizontal="right" vertical="center" wrapText="1" indent="1"/>
    </xf>
    <xf numFmtId="41" fontId="41" fillId="4" borderId="0" xfId="0" applyNumberFormat="1" applyFont="1" applyFill="1" applyAlignment="1">
      <alignment horizontal="right" vertical="center" wrapText="1" indent="1"/>
    </xf>
    <xf numFmtId="41" fontId="41" fillId="2" borderId="14" xfId="0" applyNumberFormat="1" applyFont="1" applyFill="1" applyBorder="1" applyAlignment="1">
      <alignment horizontal="right" vertical="center" wrapText="1" indent="1"/>
    </xf>
    <xf numFmtId="0" fontId="42" fillId="4" borderId="3" xfId="0" applyFont="1" applyFill="1" applyBorder="1" applyAlignment="1">
      <alignment vertical="center" wrapText="1"/>
    </xf>
    <xf numFmtId="41" fontId="42" fillId="4" borderId="12" xfId="0" applyNumberFormat="1" applyFont="1" applyFill="1" applyBorder="1" applyAlignment="1">
      <alignment horizontal="right" vertical="center" wrapText="1" indent="1"/>
    </xf>
    <xf numFmtId="41" fontId="42" fillId="4" borderId="3" xfId="0" applyNumberFormat="1" applyFont="1" applyFill="1" applyBorder="1" applyAlignment="1">
      <alignment horizontal="right" vertical="center" wrapText="1" indent="1"/>
    </xf>
    <xf numFmtId="41" fontId="42" fillId="2" borderId="11" xfId="0" applyNumberFormat="1" applyFont="1" applyFill="1" applyBorder="1" applyAlignment="1">
      <alignment horizontal="right" vertical="center" wrapText="1" indent="1"/>
    </xf>
    <xf numFmtId="41" fontId="42" fillId="4" borderId="13" xfId="0" applyNumberFormat="1" applyFont="1" applyFill="1" applyBorder="1" applyAlignment="1">
      <alignment horizontal="right" vertical="center" wrapText="1" indent="1"/>
    </xf>
    <xf numFmtId="41" fontId="42" fillId="4" borderId="0" xfId="0" applyNumberFormat="1" applyFont="1" applyFill="1" applyAlignment="1">
      <alignment horizontal="right" vertical="center" wrapText="1" indent="1"/>
    </xf>
    <xf numFmtId="41" fontId="42" fillId="2" borderId="14" xfId="0" applyNumberFormat="1" applyFont="1" applyFill="1" applyBorder="1" applyAlignment="1">
      <alignment horizontal="right" vertical="center" wrapText="1" indent="1"/>
    </xf>
    <xf numFmtId="41" fontId="40" fillId="4" borderId="13" xfId="0" applyNumberFormat="1" applyFont="1" applyFill="1" applyBorder="1" applyAlignment="1">
      <alignment horizontal="right" vertical="center" wrapText="1" indent="1"/>
    </xf>
    <xf numFmtId="41" fontId="40" fillId="4" borderId="0" xfId="0" applyNumberFormat="1" applyFont="1" applyFill="1" applyAlignment="1">
      <alignment horizontal="right" vertical="center" wrapText="1" indent="1"/>
    </xf>
    <xf numFmtId="41" fontId="41" fillId="4" borderId="13" xfId="0" applyNumberFormat="1" applyFont="1" applyFill="1" applyBorder="1" applyAlignment="1">
      <alignment horizontal="right" vertical="center" wrapText="1" indent="1"/>
    </xf>
    <xf numFmtId="0" fontId="42" fillId="4" borderId="22" xfId="0" applyFont="1" applyFill="1" applyBorder="1" applyAlignment="1">
      <alignment vertical="center" wrapText="1"/>
    </xf>
    <xf numFmtId="41" fontId="40" fillId="4" borderId="23" xfId="0" applyNumberFormat="1" applyFont="1" applyFill="1" applyBorder="1" applyAlignment="1">
      <alignment horizontal="right" vertical="center" wrapText="1" indent="1"/>
    </xf>
    <xf numFmtId="41" fontId="40" fillId="4" borderId="22" xfId="0" applyNumberFormat="1" applyFont="1" applyFill="1" applyBorder="1" applyAlignment="1">
      <alignment horizontal="right" vertical="center" wrapText="1" indent="1"/>
    </xf>
    <xf numFmtId="41" fontId="42" fillId="4" borderId="22" xfId="0" applyNumberFormat="1" applyFont="1" applyFill="1" applyBorder="1" applyAlignment="1">
      <alignment horizontal="right" vertical="center" wrapText="1" indent="1"/>
    </xf>
    <xf numFmtId="41" fontId="42" fillId="2" borderId="24" xfId="0" applyNumberFormat="1" applyFont="1" applyFill="1" applyBorder="1" applyAlignment="1">
      <alignment horizontal="right" vertical="center" wrapText="1" indent="1"/>
    </xf>
    <xf numFmtId="0" fontId="6" fillId="0" borderId="0" xfId="18"/>
    <xf numFmtId="0" fontId="43" fillId="0" borderId="1" xfId="20" applyFont="1" applyBorder="1"/>
    <xf numFmtId="0" fontId="53" fillId="0" borderId="0" xfId="8" applyFont="1"/>
    <xf numFmtId="4" fontId="33" fillId="4" borderId="0" xfId="0" applyNumberFormat="1" applyFont="1" applyFill="1" applyBorder="1" applyAlignment="1">
      <alignment horizontal="right" vertical="center" wrapText="1" indent="1"/>
    </xf>
    <xf numFmtId="0" fontId="31" fillId="3" borderId="0" xfId="0" applyFont="1" applyFill="1" applyBorder="1" applyAlignment="1">
      <alignment vertical="center"/>
    </xf>
    <xf numFmtId="0" fontId="55" fillId="4" borderId="0" xfId="0" applyFont="1" applyFill="1" applyBorder="1" applyAlignment="1">
      <alignment horizontal="left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vertical="center" wrapText="1"/>
    </xf>
    <xf numFmtId="41" fontId="33" fillId="2" borderId="22" xfId="0" applyNumberFormat="1" applyFont="1" applyFill="1" applyBorder="1" applyAlignment="1">
      <alignment horizontal="right" vertical="center" wrapText="1" indent="1"/>
    </xf>
    <xf numFmtId="0" fontId="18" fillId="0" borderId="0" xfId="3" applyFont="1" applyFill="1" applyBorder="1" applyAlignment="1" applyProtection="1"/>
    <xf numFmtId="0" fontId="15" fillId="0" borderId="6" xfId="15" applyFont="1" applyBorder="1" applyAlignment="1">
      <alignment horizontal="center" vertical="center" wrapText="1"/>
    </xf>
    <xf numFmtId="0" fontId="24" fillId="0" borderId="5" xfId="15" applyFont="1" applyBorder="1" applyAlignment="1">
      <alignment horizontal="center" vertical="center"/>
    </xf>
    <xf numFmtId="0" fontId="52" fillId="0" borderId="0" xfId="18" applyFont="1" applyAlignment="1">
      <alignment horizontal="justify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49" fontId="56" fillId="4" borderId="8" xfId="66" applyNumberFormat="1" applyFont="1" applyFill="1" applyBorder="1" applyAlignment="1">
      <alignment horizontal="center" vertical="center" wrapText="1"/>
    </xf>
    <xf numFmtId="49" fontId="56" fillId="4" borderId="9" xfId="66" applyNumberFormat="1" applyFont="1" applyFill="1" applyBorder="1" applyAlignment="1">
      <alignment horizontal="center" vertical="center" wrapText="1"/>
    </xf>
    <xf numFmtId="49" fontId="56" fillId="4" borderId="10" xfId="66" applyNumberFormat="1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49" fontId="37" fillId="4" borderId="8" xfId="0" applyNumberFormat="1" applyFont="1" applyFill="1" applyBorder="1" applyAlignment="1">
      <alignment horizontal="center" vertical="center" wrapText="1"/>
    </xf>
    <xf numFmtId="49" fontId="37" fillId="4" borderId="9" xfId="0" applyNumberFormat="1" applyFont="1" applyFill="1" applyBorder="1" applyAlignment="1">
      <alignment horizontal="center" vertical="center" wrapText="1"/>
    </xf>
    <xf numFmtId="49" fontId="37" fillId="4" borderId="10" xfId="0" applyNumberFormat="1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49" fontId="40" fillId="4" borderId="8" xfId="0" applyNumberFormat="1" applyFont="1" applyFill="1" applyBorder="1" applyAlignment="1">
      <alignment horizontal="center" vertical="center" wrapText="1"/>
    </xf>
    <xf numFmtId="49" fontId="40" fillId="4" borderId="9" xfId="0" applyNumberFormat="1" applyFont="1" applyFill="1" applyBorder="1" applyAlignment="1">
      <alignment horizontal="center" vertical="center" wrapText="1"/>
    </xf>
    <xf numFmtId="49" fontId="40" fillId="4" borderId="10" xfId="0" applyNumberFormat="1" applyFont="1" applyFill="1" applyBorder="1" applyAlignment="1">
      <alignment horizontal="center" vertical="center" wrapText="1"/>
    </xf>
    <xf numFmtId="49" fontId="34" fillId="4" borderId="9" xfId="0" applyNumberFormat="1" applyFont="1" applyFill="1" applyBorder="1" applyAlignment="1">
      <alignment horizontal="center" vertical="center" wrapText="1"/>
    </xf>
    <xf numFmtId="0" fontId="33" fillId="4" borderId="25" xfId="0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41" fillId="4" borderId="14" xfId="0" applyFont="1" applyFill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vertical="center" wrapText="1"/>
    </xf>
    <xf numFmtId="49" fontId="57" fillId="4" borderId="8" xfId="66" applyNumberFormat="1" applyFont="1" applyFill="1" applyBorder="1" applyAlignment="1">
      <alignment horizontal="center" vertical="center" wrapText="1"/>
    </xf>
    <xf numFmtId="49" fontId="57" fillId="4" borderId="9" xfId="66" applyNumberFormat="1" applyFont="1" applyFill="1" applyBorder="1" applyAlignment="1">
      <alignment horizontal="center" vertical="center" wrapText="1"/>
    </xf>
    <xf numFmtId="49" fontId="57" fillId="4" borderId="10" xfId="66" applyNumberFormat="1" applyFont="1" applyFill="1" applyBorder="1" applyAlignment="1">
      <alignment horizontal="center" vertical="center" wrapText="1"/>
    </xf>
    <xf numFmtId="0" fontId="41" fillId="4" borderId="13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167" fontId="58" fillId="2" borderId="14" xfId="0" applyNumberFormat="1" applyFont="1" applyFill="1" applyBorder="1" applyAlignment="1">
      <alignment horizontal="right" vertical="center" wrapText="1" indent="1"/>
    </xf>
  </cellXfs>
  <cellStyles count="73">
    <cellStyle name="Comma 2" xfId="4" xr:uid="{00000000-0005-0000-0000-000000000000}"/>
    <cellStyle name="Comma 3" xfId="5" xr:uid="{00000000-0005-0000-0000-000001000000}"/>
    <cellStyle name="Hyperlink" xfId="16" builtinId="8"/>
    <cellStyle name="Hyperlink 2" xfId="8" xr:uid="{00000000-0005-0000-0000-000003000000}"/>
    <cellStyle name="Normal" xfId="0" builtinId="0"/>
    <cellStyle name="Normal 10" xfId="34" xr:uid="{F3D89C26-6CB7-4CFD-998D-F9E1A4063382}"/>
    <cellStyle name="Normal 11" xfId="18" xr:uid="{95248876-144C-46C6-B993-D35FBB2BE627}"/>
    <cellStyle name="Normal 12" xfId="43" xr:uid="{C558EE84-52BE-4770-AF43-527622E89B34}"/>
    <cellStyle name="Normal 12 2" xfId="30" xr:uid="{8228A98C-9575-4FDD-9343-F90B4EF76CD5}"/>
    <cellStyle name="Normal 13" xfId="47" xr:uid="{2EBA46F7-AAA6-4061-8223-ED90E778C0ED}"/>
    <cellStyle name="Normal 14" xfId="66" xr:uid="{90B49C56-2CCB-44F5-8476-DAE61A61ECD7}"/>
    <cellStyle name="Normal 2" xfId="1" xr:uid="{00000000-0005-0000-0000-000005000000}"/>
    <cellStyle name="Normal 2 2" xfId="9" xr:uid="{00000000-0005-0000-0000-000006000000}"/>
    <cellStyle name="Normal 2 2 2" xfId="27" xr:uid="{3C955968-A872-4BF4-9C7E-88B0591DA31D}"/>
    <cellStyle name="Normal 2 3" xfId="15" xr:uid="{A9FB04C9-E861-43FC-911F-DD1CC0133291}"/>
    <cellStyle name="Normal 2 3 2" xfId="38" xr:uid="{A7578BF8-1074-4100-B910-6A952082AE4F}"/>
    <cellStyle name="Normal 2 4" xfId="35" xr:uid="{CC4583DC-F125-4AA7-9555-B7BFA21293B3}"/>
    <cellStyle name="Normal 2 5" xfId="39" xr:uid="{FA374004-C9B4-45AA-8E0D-897B51F3A4BE}"/>
    <cellStyle name="Normal 3" xfId="2" xr:uid="{00000000-0005-0000-0000-000007000000}"/>
    <cellStyle name="Normal 3 2" xfId="3" xr:uid="{00000000-0005-0000-0000-000008000000}"/>
    <cellStyle name="Normal 3 3" xfId="6" xr:uid="{00000000-0005-0000-0000-000009000000}"/>
    <cellStyle name="Normal 3 3 2" xfId="10" xr:uid="{00000000-0005-0000-0000-00000A000000}"/>
    <cellStyle name="Normal 3 3 2 2" xfId="14" xr:uid="{2FEDAC16-BD67-430F-B503-CD73125D97BD}"/>
    <cellStyle name="Normal 3 3 2 2 2" xfId="61" xr:uid="{189B3C9C-7787-4FFC-8FCA-2E8C4116AC47}"/>
    <cellStyle name="Normal 3 3 2 3" xfId="22" xr:uid="{75F2E7D7-4E37-47E7-A714-1E0881860DFA}"/>
    <cellStyle name="Normal 3 3 2 3 2" xfId="65" xr:uid="{C99CF84F-4E3D-4829-96F3-74DAA9DC7888}"/>
    <cellStyle name="Normal 3 3 2 4" xfId="57" xr:uid="{6C06A722-3C41-4C46-B5CD-81290DF0D86E}"/>
    <cellStyle name="Normal 3 3 2 5" xfId="53" xr:uid="{327AAFB8-81EF-4A50-A92C-1098A5924CA0}"/>
    <cellStyle name="Normal 3 3 2 6" xfId="72" xr:uid="{F49B00FC-C7A4-4415-8643-E9C8A8365720}"/>
    <cellStyle name="Normal 3 3 3" xfId="12" xr:uid="{B8AAB92E-52AD-416F-AF48-849506BDDE3F}"/>
    <cellStyle name="Normal 3 3 3 2" xfId="59" xr:uid="{3340E245-B6EC-4444-8D71-83389230F5CB}"/>
    <cellStyle name="Normal 3 3 4" xfId="21" xr:uid="{3BDDA969-3776-4B6A-89A7-A04E1EC74F44}"/>
    <cellStyle name="Normal 3 3 4 2" xfId="63" xr:uid="{345FC82D-8A3C-4A7E-A004-708322EF325D}"/>
    <cellStyle name="Normal 3 3 5" xfId="45" xr:uid="{731E6996-AA49-4657-A246-61D2E62EA550}"/>
    <cellStyle name="Normal 3 3 5 2" xfId="55" xr:uid="{6DA77CB5-A3D8-41A2-AA90-2131420DEB63}"/>
    <cellStyle name="Normal 3 3 6" xfId="49" xr:uid="{98E96B58-922E-4A66-A0DF-2DB006373C8F}"/>
    <cellStyle name="Normal 3 3 7" xfId="51" xr:uid="{D78DE70D-329D-4859-B252-35AA32DBC362}"/>
    <cellStyle name="Normal 3 3 8" xfId="68" xr:uid="{CF78E759-943B-4A3C-95CF-646FF9372ED7}"/>
    <cellStyle name="Normal 3 3 9" xfId="70" xr:uid="{DF770D16-36B9-4DD4-AB1D-4269E79E14F2}"/>
    <cellStyle name="Normal 3 4" xfId="11" xr:uid="{FE41601B-24AD-4A9A-8E60-6ECBF15AEE32}"/>
    <cellStyle name="Normal 3 4 2" xfId="58" xr:uid="{943E76DB-553C-4C1F-9AC2-CFC09AB612F6}"/>
    <cellStyle name="Normal 3 5" xfId="44" xr:uid="{7052155C-98F6-4E04-ADBE-E2F5DA342061}"/>
    <cellStyle name="Normal 3 5 2" xfId="62" xr:uid="{76D4A2A7-96BB-4AA6-B789-2FC1D9475FA5}"/>
    <cellStyle name="Normal 3 6" xfId="48" xr:uid="{D842DB64-5F0C-4603-BFF9-C84686ED1EAF}"/>
    <cellStyle name="Normal 3 6 2" xfId="54" xr:uid="{EF7837B9-F0D7-437B-9F37-164BD649B530}"/>
    <cellStyle name="Normal 3 7" xfId="50" xr:uid="{1A74CAE7-32E3-4DAF-A6FA-C0A8E89F7466}"/>
    <cellStyle name="Normal 3 8" xfId="67" xr:uid="{57178ABC-63F7-4BE9-9982-CC0529F04B15}"/>
    <cellStyle name="Normal 3 9" xfId="69" xr:uid="{7B2CE80B-8822-4D1B-A4A0-64175E916A50}"/>
    <cellStyle name="Normal 4" xfId="7" xr:uid="{00000000-0005-0000-0000-00000B000000}"/>
    <cellStyle name="Normal 4 2" xfId="13" xr:uid="{0FD7DBF1-0BE5-4437-BF12-998BDCF160F4}"/>
    <cellStyle name="Normal 4 2 2" xfId="24" xr:uid="{2576A733-77C9-4284-AA1B-0299DDFE698B}"/>
    <cellStyle name="Normal 4 2 3" xfId="60" xr:uid="{AA97EFD2-D51B-40D4-84E7-9253ED01C61B}"/>
    <cellStyle name="Normal 4 3" xfId="20" xr:uid="{16B3FAC6-3EA7-4268-9551-A3789DA87EF1}"/>
    <cellStyle name="Normal 4 3 2" xfId="64" xr:uid="{2569A890-2EBD-4D2B-816D-420F5CCED9CA}"/>
    <cellStyle name="Normal 4 4" xfId="56" xr:uid="{FD8B7298-2C32-4DB4-93C8-8ECE2EC03F7C}"/>
    <cellStyle name="Normal 4 5" xfId="52" xr:uid="{7ABF9A8E-2F0D-4FC5-8E2C-EFC09FADC615}"/>
    <cellStyle name="Normal 4 6" xfId="71" xr:uid="{E6F93B59-C729-405B-9550-F2972B3B6E32}"/>
    <cellStyle name="Normal 5" xfId="17" xr:uid="{75D9C1DB-E94F-449B-80AE-96DA77AE46BF}"/>
    <cellStyle name="Normal 5 2" xfId="25" xr:uid="{D19CC457-0AEB-4FC5-B057-1C9041A106E0}"/>
    <cellStyle name="Normal 5 3" xfId="23" xr:uid="{38FBE43C-5D16-4208-8154-94F0965453EB}"/>
    <cellStyle name="Normal 6" xfId="26" xr:uid="{B98D70F9-0BBE-4F0E-B5F9-AF762F709421}"/>
    <cellStyle name="Normal 6 2" xfId="46" xr:uid="{7B9197CC-0685-4541-B94E-AF048F21169D}"/>
    <cellStyle name="Normal 7" xfId="28" xr:uid="{C64C6188-617B-4B38-90F1-B6DE537335D0}"/>
    <cellStyle name="Normal 8" xfId="31" xr:uid="{4DF77EDE-8A6D-47F5-812A-F5664DEC7016}"/>
    <cellStyle name="Normal 8 2" xfId="32" xr:uid="{A02D35FD-22B1-4390-81CF-8C9DD7A4D1B0}"/>
    <cellStyle name="Normal 9" xfId="33" xr:uid="{10D944AC-1BD5-49FD-9DCA-4072134DD5EE}"/>
    <cellStyle name="Obično 3" xfId="41" xr:uid="{2EABC135-136E-480A-B384-EE76E56D0C1D}"/>
    <cellStyle name="Obično_standardizirani pristup_izvješće  RV 01.02.2008." xfId="37" xr:uid="{59D3466C-F9FA-41FD-88BB-109107C66B1A}"/>
    <cellStyle name="Percent 2" xfId="29" xr:uid="{9FB51434-D190-4C68-A867-E061CB99723D}"/>
    <cellStyle name="Percent 3" xfId="19" xr:uid="{D95784BA-0A2A-4D82-8B6E-0ACA67859120}"/>
    <cellStyle name="Standard 3" xfId="36" xr:uid="{690983B3-13A1-4A58-95CA-F6C52CB94F7F}"/>
    <cellStyle name="Zadnji redak" xfId="42" xr:uid="{9D27A63A-E90F-4513-9C57-F9FF137C21B6}"/>
    <cellStyle name="Zaglavlje" xfId="40" xr:uid="{16C53268-3748-4257-B07E-03CCC9D9B7F1}"/>
  </cellStyles>
  <dxfs count="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2DBDB"/>
      <color rgb="FFFFCCCC"/>
      <color rgb="FFFFC5C5"/>
      <color rgb="FFFF9999"/>
      <color rgb="FF632423"/>
      <color rgb="FF800000"/>
      <color rgb="FFECCCCC"/>
      <color rgb="FF8A0000"/>
      <color rgb="FFFFDBDB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200025</xdr:colOff>
      <xdr:row>2</xdr:row>
      <xdr:rowOff>19050</xdr:rowOff>
    </xdr:from>
    <xdr:to>
      <xdr:col>12</xdr:col>
      <xdr:colOff>560025</xdr:colOff>
      <xdr:row>2</xdr:row>
      <xdr:rowOff>176825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4109B-B719-442E-B4F3-373130545117}"/>
            </a:ext>
          </a:extLst>
        </xdr:cNvPr>
        <xdr:cNvSpPr/>
      </xdr:nvSpPr>
      <xdr:spPr>
        <a:xfrm>
          <a:off x="8448675" y="419100"/>
          <a:ext cx="360000" cy="157775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3</xdr:row>
      <xdr:rowOff>0</xdr:rowOff>
    </xdr:from>
    <xdr:to>
      <xdr:col>11</xdr:col>
      <xdr:colOff>502875</xdr:colOff>
      <xdr:row>3</xdr:row>
      <xdr:rowOff>157775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5DB828-CDBF-41D1-AC9F-AA3CDB0136F7}"/>
            </a:ext>
          </a:extLst>
        </xdr:cNvPr>
        <xdr:cNvSpPr/>
      </xdr:nvSpPr>
      <xdr:spPr>
        <a:xfrm>
          <a:off x="6915150" y="590550"/>
          <a:ext cx="360000" cy="157775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2</xdr:row>
      <xdr:rowOff>161925</xdr:rowOff>
    </xdr:from>
    <xdr:to>
      <xdr:col>11</xdr:col>
      <xdr:colOff>598125</xdr:colOff>
      <xdr:row>3</xdr:row>
      <xdr:rowOff>157775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63CFB7-AC96-4958-B8E7-23E26C5B15BF}"/>
            </a:ext>
          </a:extLst>
        </xdr:cNvPr>
        <xdr:cNvSpPr/>
      </xdr:nvSpPr>
      <xdr:spPr>
        <a:xfrm>
          <a:off x="7248525" y="542925"/>
          <a:ext cx="360000" cy="186350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28575</xdr:rowOff>
    </xdr:from>
    <xdr:to>
      <xdr:col>10</xdr:col>
      <xdr:colOff>493350</xdr:colOff>
      <xdr:row>3</xdr:row>
      <xdr:rowOff>24425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3811F1-C303-47BA-99CE-831FF14E6D40}"/>
            </a:ext>
          </a:extLst>
        </xdr:cNvPr>
        <xdr:cNvSpPr/>
      </xdr:nvSpPr>
      <xdr:spPr>
        <a:xfrm>
          <a:off x="6086475" y="419100"/>
          <a:ext cx="360000" cy="186350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2</xdr:row>
      <xdr:rowOff>19050</xdr:rowOff>
    </xdr:from>
    <xdr:to>
      <xdr:col>10</xdr:col>
      <xdr:colOff>483825</xdr:colOff>
      <xdr:row>3</xdr:row>
      <xdr:rowOff>14900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A3554-543B-4C41-91DC-1CA89DEEA65D}"/>
            </a:ext>
          </a:extLst>
        </xdr:cNvPr>
        <xdr:cNvSpPr/>
      </xdr:nvSpPr>
      <xdr:spPr>
        <a:xfrm>
          <a:off x="7153275" y="400050"/>
          <a:ext cx="360000" cy="186350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00DE-D050-47D9-BD78-B382E2121971}">
  <dimension ref="A1:E20"/>
  <sheetViews>
    <sheetView tabSelected="1" zoomScaleNormal="100" workbookViewId="0">
      <selection activeCell="C9" sqref="C9"/>
    </sheetView>
  </sheetViews>
  <sheetFormatPr defaultColWidth="9.140625" defaultRowHeight="15" x14ac:dyDescent="0.25"/>
  <cols>
    <col min="1" max="1" width="12.140625" style="10" customWidth="1"/>
    <col min="2" max="2" width="15" style="10" customWidth="1"/>
    <col min="3" max="3" width="49.28515625" style="10" customWidth="1"/>
    <col min="4" max="4" width="13.5703125" style="10" customWidth="1"/>
    <col min="5" max="5" width="13.7109375" style="10" customWidth="1"/>
    <col min="6" max="16384" width="9.140625" style="10"/>
  </cols>
  <sheetData>
    <row r="1" spans="1:5" ht="24.75" customHeight="1" thickBot="1" x14ac:dyDescent="0.3">
      <c r="A1" s="167" t="s">
        <v>51</v>
      </c>
      <c r="B1" s="167"/>
      <c r="C1" s="167"/>
      <c r="D1" s="167"/>
      <c r="E1" s="167"/>
    </row>
    <row r="2" spans="1:5" ht="15.75" thickTop="1" x14ac:dyDescent="0.25"/>
    <row r="5" spans="1:5" ht="18.75" x14ac:dyDescent="0.25">
      <c r="A5" s="168" t="s">
        <v>132</v>
      </c>
      <c r="B5" s="168"/>
      <c r="C5" s="168"/>
      <c r="D5" s="168"/>
      <c r="E5" s="168"/>
    </row>
    <row r="6" spans="1:5" ht="15.75" x14ac:dyDescent="0.25">
      <c r="B6" s="11"/>
      <c r="C6" s="12"/>
    </row>
    <row r="7" spans="1:5" x14ac:dyDescent="0.25">
      <c r="C7" s="12"/>
    </row>
    <row r="8" spans="1:5" ht="20.25" customHeight="1" x14ac:dyDescent="0.25">
      <c r="C8" s="15" t="s">
        <v>49</v>
      </c>
    </row>
    <row r="9" spans="1:5" ht="17.25" x14ac:dyDescent="0.25">
      <c r="B9" s="13" t="s">
        <v>50</v>
      </c>
      <c r="C9" s="16">
        <v>44377</v>
      </c>
    </row>
    <row r="12" spans="1:5" x14ac:dyDescent="0.25">
      <c r="A12" s="151" t="s">
        <v>130</v>
      </c>
      <c r="B12" s="150"/>
      <c r="C12" s="150"/>
      <c r="D12" s="150"/>
      <c r="E12" s="150"/>
    </row>
    <row r="13" spans="1:5" ht="52.9" customHeight="1" x14ac:dyDescent="0.25">
      <c r="A13" s="169" t="s">
        <v>131</v>
      </c>
      <c r="B13" s="169"/>
      <c r="C13" s="169"/>
      <c r="D13" s="169"/>
      <c r="E13" s="169"/>
    </row>
    <row r="14" spans="1:5" x14ac:dyDescent="0.25">
      <c r="A14" s="152"/>
      <c r="B14" s="150"/>
      <c r="C14" s="150"/>
      <c r="D14" s="150"/>
      <c r="E14" s="150"/>
    </row>
    <row r="20" spans="2:2" x14ac:dyDescent="0.25">
      <c r="B20" s="14"/>
    </row>
  </sheetData>
  <mergeCells count="3">
    <mergeCell ref="A1:E1"/>
    <mergeCell ref="A5:E5"/>
    <mergeCell ref="A13:E1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B8F3-DEDE-4488-89FD-0ED689808334}">
  <dimension ref="A1:H74"/>
  <sheetViews>
    <sheetView zoomScaleNormal="100" workbookViewId="0"/>
  </sheetViews>
  <sheetFormatPr defaultColWidth="9.140625" defaultRowHeight="15" x14ac:dyDescent="0.25"/>
  <cols>
    <col min="1" max="1" width="16" style="23" customWidth="1"/>
    <col min="2" max="3" width="9.140625" style="17"/>
    <col min="4" max="4" width="17" style="17" customWidth="1"/>
    <col min="5" max="16384" width="9.140625" style="17"/>
  </cols>
  <sheetData>
    <row r="1" spans="1:5" ht="20.25" customHeight="1" thickBot="1" x14ac:dyDescent="0.3">
      <c r="A1" s="20" t="s">
        <v>92</v>
      </c>
      <c r="B1" s="20"/>
      <c r="C1" s="20"/>
      <c r="D1" s="20"/>
      <c r="E1" s="20"/>
    </row>
    <row r="2" spans="1:5" x14ac:dyDescent="0.25">
      <c r="A2" s="21" t="s">
        <v>101</v>
      </c>
      <c r="B2" s="24" t="s">
        <v>98</v>
      </c>
    </row>
    <row r="3" spans="1:5" x14ac:dyDescent="0.25">
      <c r="A3" s="21" t="s">
        <v>102</v>
      </c>
      <c r="B3" s="24" t="s">
        <v>126</v>
      </c>
    </row>
    <row r="4" spans="1:5" x14ac:dyDescent="0.25">
      <c r="A4" s="21" t="s">
        <v>103</v>
      </c>
      <c r="B4" s="24" t="s">
        <v>125</v>
      </c>
    </row>
    <row r="5" spans="1:5" x14ac:dyDescent="0.25">
      <c r="A5" s="21" t="s">
        <v>104</v>
      </c>
      <c r="B5" s="24" t="s">
        <v>99</v>
      </c>
    </row>
    <row r="6" spans="1:5" x14ac:dyDescent="0.25">
      <c r="A6" s="21" t="s">
        <v>105</v>
      </c>
      <c r="B6" s="24" t="s">
        <v>100</v>
      </c>
    </row>
    <row r="7" spans="1:5" hidden="1" x14ac:dyDescent="0.25">
      <c r="A7" s="22" t="s">
        <v>52</v>
      </c>
      <c r="B7" s="18"/>
    </row>
    <row r="8" spans="1:5" hidden="1" x14ac:dyDescent="0.25">
      <c r="A8" s="22" t="s">
        <v>53</v>
      </c>
      <c r="B8" s="18"/>
    </row>
    <row r="9" spans="1:5" hidden="1" x14ac:dyDescent="0.25">
      <c r="A9" s="22" t="s">
        <v>54</v>
      </c>
      <c r="B9" s="18"/>
    </row>
    <row r="10" spans="1:5" hidden="1" x14ac:dyDescent="0.25">
      <c r="A10" s="22" t="s">
        <v>55</v>
      </c>
      <c r="B10" s="18"/>
    </row>
    <row r="11" spans="1:5" hidden="1" x14ac:dyDescent="0.25">
      <c r="A11" s="22" t="s">
        <v>56</v>
      </c>
      <c r="B11" s="18"/>
    </row>
    <row r="12" spans="1:5" hidden="1" x14ac:dyDescent="0.25">
      <c r="A12" s="22" t="s">
        <v>57</v>
      </c>
      <c r="B12" s="18"/>
    </row>
    <row r="13" spans="1:5" hidden="1" x14ac:dyDescent="0.25">
      <c r="A13" s="22" t="s">
        <v>58</v>
      </c>
      <c r="B13" s="18"/>
    </row>
    <row r="14" spans="1:5" hidden="1" x14ac:dyDescent="0.25">
      <c r="A14" s="22" t="s">
        <v>59</v>
      </c>
      <c r="B14" s="18"/>
    </row>
    <row r="15" spans="1:5" hidden="1" x14ac:dyDescent="0.25">
      <c r="A15" s="22" t="s">
        <v>60</v>
      </c>
      <c r="B15" s="18"/>
    </row>
    <row r="16" spans="1:5" hidden="1" x14ac:dyDescent="0.25">
      <c r="A16" s="22" t="s">
        <v>61</v>
      </c>
      <c r="B16" s="18"/>
    </row>
    <row r="17" spans="1:8" hidden="1" x14ac:dyDescent="0.25">
      <c r="A17" s="22" t="s">
        <v>62</v>
      </c>
      <c r="B17" s="18"/>
    </row>
    <row r="18" spans="1:8" hidden="1" x14ac:dyDescent="0.25">
      <c r="A18" s="22" t="s">
        <v>63</v>
      </c>
      <c r="B18" s="18"/>
    </row>
    <row r="19" spans="1:8" hidden="1" x14ac:dyDescent="0.25">
      <c r="A19" s="22" t="s">
        <v>64</v>
      </c>
      <c r="B19" s="18"/>
    </row>
    <row r="20" spans="1:8" hidden="1" x14ac:dyDescent="0.25">
      <c r="A20" s="22" t="s">
        <v>65</v>
      </c>
      <c r="B20" s="18"/>
    </row>
    <row r="21" spans="1:8" hidden="1" x14ac:dyDescent="0.25">
      <c r="A21" s="22" t="s">
        <v>66</v>
      </c>
      <c r="B21" s="18"/>
    </row>
    <row r="22" spans="1:8" hidden="1" x14ac:dyDescent="0.25">
      <c r="A22" s="22" t="s">
        <v>67</v>
      </c>
      <c r="B22" s="18"/>
    </row>
    <row r="23" spans="1:8" hidden="1" x14ac:dyDescent="0.25">
      <c r="A23" s="22" t="s">
        <v>68</v>
      </c>
      <c r="B23" s="18"/>
    </row>
    <row r="24" spans="1:8" hidden="1" x14ac:dyDescent="0.25">
      <c r="A24" s="22" t="s">
        <v>69</v>
      </c>
      <c r="B24" s="18"/>
    </row>
    <row r="25" spans="1:8" hidden="1" x14ac:dyDescent="0.25">
      <c r="A25" s="22" t="s">
        <v>70</v>
      </c>
      <c r="B25" s="18"/>
      <c r="H25" s="19"/>
    </row>
    <row r="26" spans="1:8" hidden="1" x14ac:dyDescent="0.25">
      <c r="A26" s="22" t="s">
        <v>71</v>
      </c>
      <c r="B26" s="18"/>
    </row>
    <row r="27" spans="1:8" hidden="1" x14ac:dyDescent="0.25">
      <c r="A27" s="22" t="s">
        <v>72</v>
      </c>
      <c r="B27" s="18"/>
    </row>
    <row r="28" spans="1:8" hidden="1" x14ac:dyDescent="0.25">
      <c r="A28" s="22" t="s">
        <v>73</v>
      </c>
      <c r="B28" s="18"/>
    </row>
    <row r="29" spans="1:8" hidden="1" x14ac:dyDescent="0.25">
      <c r="A29" s="22" t="s">
        <v>74</v>
      </c>
      <c r="B29" s="18"/>
    </row>
    <row r="30" spans="1:8" hidden="1" x14ac:dyDescent="0.25">
      <c r="A30" s="22" t="s">
        <v>75</v>
      </c>
      <c r="B30" s="18"/>
    </row>
    <row r="31" spans="1:8" hidden="1" x14ac:dyDescent="0.25">
      <c r="A31" s="22" t="s">
        <v>76</v>
      </c>
      <c r="B31" s="18"/>
    </row>
    <row r="32" spans="1:8" hidden="1" x14ac:dyDescent="0.25">
      <c r="A32" s="22" t="s">
        <v>77</v>
      </c>
      <c r="B32" s="18"/>
    </row>
    <row r="33" spans="1:2" hidden="1" x14ac:dyDescent="0.25">
      <c r="A33" s="22" t="s">
        <v>78</v>
      </c>
      <c r="B33" s="18"/>
    </row>
    <row r="34" spans="1:2" hidden="1" x14ac:dyDescent="0.25">
      <c r="A34" s="22" t="s">
        <v>79</v>
      </c>
      <c r="B34" s="18"/>
    </row>
    <row r="35" spans="1:2" hidden="1" x14ac:dyDescent="0.25">
      <c r="A35" s="22" t="s">
        <v>80</v>
      </c>
      <c r="B35" s="18"/>
    </row>
    <row r="36" spans="1:2" hidden="1" x14ac:dyDescent="0.25">
      <c r="A36" s="22" t="s">
        <v>81</v>
      </c>
      <c r="B36" s="18"/>
    </row>
    <row r="37" spans="1:2" hidden="1" x14ac:dyDescent="0.25">
      <c r="A37" s="22" t="s">
        <v>82</v>
      </c>
      <c r="B37" s="18"/>
    </row>
    <row r="38" spans="1:2" hidden="1" x14ac:dyDescent="0.25">
      <c r="A38" s="22" t="s">
        <v>83</v>
      </c>
      <c r="B38" s="18"/>
    </row>
    <row r="39" spans="1:2" hidden="1" x14ac:dyDescent="0.25">
      <c r="A39" s="22" t="s">
        <v>84</v>
      </c>
      <c r="B39" s="18"/>
    </row>
    <row r="40" spans="1:2" hidden="1" x14ac:dyDescent="0.25">
      <c r="A40" s="22" t="s">
        <v>85</v>
      </c>
      <c r="B40" s="18"/>
    </row>
    <row r="41" spans="1:2" hidden="1" x14ac:dyDescent="0.25">
      <c r="A41" s="22" t="s">
        <v>86</v>
      </c>
      <c r="B41" s="18"/>
    </row>
    <row r="42" spans="1:2" hidden="1" x14ac:dyDescent="0.25">
      <c r="A42" s="22" t="s">
        <v>87</v>
      </c>
      <c r="B42" s="18"/>
    </row>
    <row r="43" spans="1:2" hidden="1" x14ac:dyDescent="0.25">
      <c r="A43" s="22" t="s">
        <v>88</v>
      </c>
      <c r="B43" s="18"/>
    </row>
    <row r="44" spans="1:2" hidden="1" x14ac:dyDescent="0.25">
      <c r="A44" s="22" t="s">
        <v>89</v>
      </c>
      <c r="B44" s="18"/>
    </row>
    <row r="45" spans="1:2" hidden="1" x14ac:dyDescent="0.25">
      <c r="A45" s="22" t="s">
        <v>90</v>
      </c>
      <c r="B45" s="18"/>
    </row>
    <row r="46" spans="1:2" hidden="1" x14ac:dyDescent="0.25">
      <c r="A46" s="22" t="s">
        <v>91</v>
      </c>
      <c r="B46" s="18"/>
    </row>
    <row r="47" spans="1:2" hidden="1" x14ac:dyDescent="0.25">
      <c r="A47" s="22" t="s">
        <v>72</v>
      </c>
      <c r="B47" s="18"/>
    </row>
    <row r="48" spans="1:2" hidden="1" x14ac:dyDescent="0.25">
      <c r="A48" s="22" t="s">
        <v>73</v>
      </c>
      <c r="B48" s="18"/>
    </row>
    <row r="49" spans="1:2" hidden="1" x14ac:dyDescent="0.25">
      <c r="A49" s="22" t="s">
        <v>74</v>
      </c>
      <c r="B49" s="18"/>
    </row>
    <row r="50" spans="1:2" hidden="1" x14ac:dyDescent="0.25">
      <c r="A50" s="22" t="s">
        <v>75</v>
      </c>
      <c r="B50" s="18"/>
    </row>
    <row r="51" spans="1:2" hidden="1" x14ac:dyDescent="0.25">
      <c r="A51" s="22" t="s">
        <v>76</v>
      </c>
      <c r="B51" s="18"/>
    </row>
    <row r="52" spans="1:2" hidden="1" x14ac:dyDescent="0.25">
      <c r="A52" s="22" t="s">
        <v>77</v>
      </c>
      <c r="B52" s="18"/>
    </row>
    <row r="53" spans="1:2" hidden="1" x14ac:dyDescent="0.25">
      <c r="A53" s="22" t="s">
        <v>78</v>
      </c>
      <c r="B53" s="18"/>
    </row>
    <row r="54" spans="1:2" hidden="1" x14ac:dyDescent="0.25">
      <c r="A54" s="22" t="s">
        <v>79</v>
      </c>
      <c r="B54" s="18"/>
    </row>
    <row r="55" spans="1:2" hidden="1" x14ac:dyDescent="0.25">
      <c r="A55" s="22" t="s">
        <v>80</v>
      </c>
      <c r="B55" s="18"/>
    </row>
    <row r="56" spans="1:2" hidden="1" x14ac:dyDescent="0.25">
      <c r="A56" s="22" t="s">
        <v>81</v>
      </c>
      <c r="B56" s="18"/>
    </row>
    <row r="57" spans="1:2" hidden="1" x14ac:dyDescent="0.25">
      <c r="A57" s="22" t="s">
        <v>82</v>
      </c>
      <c r="B57" s="18"/>
    </row>
    <row r="58" spans="1:2" hidden="1" x14ac:dyDescent="0.25">
      <c r="A58" s="22" t="s">
        <v>83</v>
      </c>
      <c r="B58" s="18"/>
    </row>
    <row r="59" spans="1:2" hidden="1" x14ac:dyDescent="0.25">
      <c r="A59" s="22" t="s">
        <v>84</v>
      </c>
      <c r="B59" s="18"/>
    </row>
    <row r="60" spans="1:2" hidden="1" x14ac:dyDescent="0.25">
      <c r="A60" s="22" t="s">
        <v>85</v>
      </c>
      <c r="B60" s="18"/>
    </row>
    <row r="61" spans="1:2" hidden="1" x14ac:dyDescent="0.25">
      <c r="A61" s="22" t="s">
        <v>86</v>
      </c>
      <c r="B61" s="18"/>
    </row>
    <row r="62" spans="1:2" hidden="1" x14ac:dyDescent="0.25">
      <c r="A62" s="22" t="s">
        <v>87</v>
      </c>
      <c r="B62" s="18"/>
    </row>
    <row r="63" spans="1:2" hidden="1" x14ac:dyDescent="0.25">
      <c r="A63" s="22" t="s">
        <v>88</v>
      </c>
      <c r="B63" s="18"/>
    </row>
    <row r="74" spans="4:4" x14ac:dyDescent="0.25">
      <c r="D74" s="26"/>
    </row>
  </sheetData>
  <phoneticPr fontId="27" type="noConversion"/>
  <hyperlinks>
    <hyperlink ref="B3" location="'Tab 2'!B1" display="Секторска и рочна структура кредита МКО" xr:uid="{2F016CF6-431E-4520-9E09-FED3686E630E}"/>
    <hyperlink ref="B5" location="'Tab 4'!B1" display="Просјечне пондерисане каматне стопе МКО" xr:uid="{5AB4FFA9-106D-4E38-AB8D-005383F843FD}"/>
    <hyperlink ref="B6" location="'Tab 5'!A1" display="Биланс успјеха МКО сектора РС" xr:uid="{98645215-971F-4F88-817C-AD549B5E622D}"/>
    <hyperlink ref="A7" location="'Tabela 11'!A1" display="Табела 11: Рочна структура депозита" xr:uid="{C702D49C-A703-4FDB-9707-34531B3E778F}"/>
    <hyperlink ref="A8" location="'Tabela 12'!A1" display="Табела 12: Кредити и штедња грађана" xr:uid="{4432C988-2357-49D5-AC80-5C369A5D1151}"/>
    <hyperlink ref="A9" location="'Tabela 13'!A1" display="Табела 13: Рочна и секторска структура депозита" xr:uid="{23872D68-93F9-458D-A222-731257BC549A}"/>
    <hyperlink ref="A10" location="'Tabela 14'!A1" display="Табела 14: Структура билансне активе (бруто)" xr:uid="{D87A853B-BAEB-409E-A1C7-E260C0852430}"/>
    <hyperlink ref="A11" location="'Tabela 15'!A1" display="Табела 15: Структура ванбиланске активе" xr:uid="{6DEF3AF8-0095-49EE-807E-A5751464A250}"/>
    <hyperlink ref="A12" location="'Tabela 16'!A1" display="Табела 16: Структура новчаних средстава" xr:uid="{A3DF25D7-29CC-4B69-A12A-960456485511}"/>
    <hyperlink ref="A13" location="'Tabela 17'!A1" display="Табела 17: Секторска структура укупних кредита" xr:uid="{AC7F655E-5D3C-4117-A948-B8CE1FD66BF0}"/>
    <hyperlink ref="A14" location="'Tabela 18'!A1" display="Табела 18: Гранска структура укупних кредита" xr:uid="{264F933B-26CC-41B0-966F-02832AE97A08}"/>
    <hyperlink ref="A15" location="'Tabela 19'!A1" display="Табела 19: Нето кредити банака" xr:uid="{754A30FE-CF73-436C-A8C8-89E09CAAC5AA}"/>
    <hyperlink ref="A16" location="'Tabela 20'!A1" display="Табела 20: Рочна структура кредита по секторима" xr:uid="{19E4D94A-204F-4518-89B0-78BE07C942AA}"/>
    <hyperlink ref="A17" location="'Tabela 21'!A1" display="Табела 21: Однос доспјелих потраживања и кредита" xr:uid="{DB16C344-04E1-4E78-BD5A-1F825EACB95F}"/>
    <hyperlink ref="A18" location="'Tabela 22'!A1" display="Табела 22: Рочна и секторска структура банака РС и посл. јед. банака из ФБиХ" xr:uid="{E9907704-9572-41A4-B93E-5CC92F871B4F}"/>
    <hyperlink ref="A19" location="'Tabela 23'!A1" display="Табела 23: Структура кредита грађанима банака РС и посл. јед. банака из ФБиХ" xr:uid="{A013A795-4057-4852-9182-3974E0D1393E}"/>
    <hyperlink ref="A20" location="'Tabela 24'!A1" display="Табела 24: Намјенска структура кредита грађанима за општу потрошњу" xr:uid="{D812AA4C-3946-48E6-91D9-AE741A7F40CF}"/>
    <hyperlink ref="A21" location="'Tabela 25'!A1" display="Табела 25: Задуженост становништва по кредитима банкарског сектора" xr:uid="{2EED2F99-6002-4939-A1EE-074CB559EABF}"/>
    <hyperlink ref="A22" location="'Tabela 26'!A1" display="Табела 26: Рочна и гранска структура укупних пласмана" xr:uid="{10B375BF-7358-4400-AD21-80A4A4FD20F9}"/>
    <hyperlink ref="A23" location="'Tabela 27'!A1" display="Табела 27: Укупни депозити и пласирани кредити у Републици Српској" xr:uid="{1A6411CB-403B-4D92-9A74-36FDD9D9752B}"/>
    <hyperlink ref="A44" location="_Toc15027646" display="_Toc15027646" xr:uid="{C42236FE-CBAF-4246-A10E-B079752D74EA}"/>
    <hyperlink ref="A45" location="_Toc15027647" display="_Toc15027647" xr:uid="{84ACCFB5-4023-40DE-9179-E916DFC3388D}"/>
    <hyperlink ref="A46" location="_Toc15027648" display="_Toc15027648" xr:uid="{DF0FDFA6-BD1B-4943-83F2-BDD32639625F}"/>
    <hyperlink ref="A47" location="_Toc15027649" display="_Toc15027649" xr:uid="{801320B7-79A3-4502-BC0D-C537A3F39D88}"/>
    <hyperlink ref="A48" location="_Toc15027650" display="_Toc15027650" xr:uid="{69F24BBA-AD0A-4AF3-A8B3-F53021BE647E}"/>
    <hyperlink ref="A49" location="_Toc15027651" display="_Toc15027651" xr:uid="{096AFA4F-5E86-498A-B47E-B2DDDBAC0C4E}"/>
    <hyperlink ref="A50" location="_Toc15027652" display="_Toc15027652" xr:uid="{F835B7EF-5F23-4439-A78D-14416F80C7C3}"/>
    <hyperlink ref="A51" location="_Toc15027653" display="_Toc15027653" xr:uid="{EA600F8D-2C32-4A9D-A038-2A2F3D3A92BA}"/>
    <hyperlink ref="A52" location="_Toc15027654" display="_Toc15027654" xr:uid="{47964122-7BC5-42DD-AF91-A8BB3D5B2168}"/>
    <hyperlink ref="A53" location="_Toc15027655" display="_Toc15027655" xr:uid="{18531ABE-B338-408D-A441-05F7D45A1D22}"/>
    <hyperlink ref="A54" location="_Toc15027656" display="_Toc15027656" xr:uid="{3C6D996B-96F0-45BF-B7C3-5B2A8889812B}"/>
    <hyperlink ref="A55" location="_Toc15027657" display="_Toc15027657" xr:uid="{44006A0F-99C4-45C9-BBC3-1F7CEA7186E9}"/>
    <hyperlink ref="A56" location="_Toc15027658" display="_Toc15027658" xr:uid="{205AEBCC-9C52-4353-8AA9-9FAF4FCE5880}"/>
    <hyperlink ref="A57" location="_Toc15027659" display="_Toc15027659" xr:uid="{F6725C70-651B-442A-B592-91DB8B5F2BC2}"/>
    <hyperlink ref="A58" location="_Toc15027660" display="_Toc15027660" xr:uid="{9D607124-9579-4B5D-8E6E-6889BF4507DD}"/>
    <hyperlink ref="A59" location="_Toc15027661" display="_Toc15027661" xr:uid="{4453E168-192D-4119-88E0-5DAC80A7D4F9}"/>
    <hyperlink ref="A60" location="_Toc15027662" display="_Toc15027662" xr:uid="{58A41936-BCA0-4791-8697-F32AD7F7C13F}"/>
    <hyperlink ref="A61" location="_Toc15027663" display="_Toc15027663" xr:uid="{F77CDECA-0212-4B24-9397-87788811B297}"/>
    <hyperlink ref="A62" location="_Toc15027664" display="_Toc15027664" xr:uid="{E41F859F-308E-4E1B-95B8-4E3B0C1C2942}"/>
    <hyperlink ref="A63" location="_Toc15027665" display="_Toc15027665" xr:uid="{572038D3-3141-4E1D-A81A-0B273B5865B8}"/>
    <hyperlink ref="A24" location="'Tabela 28'!A1" display="Табела 29: Структура капитала" xr:uid="{07065F5D-8812-4953-B5F9-DD8380A25B4A}"/>
    <hyperlink ref="A25" location="'Tabela 29'!A1" display="Табела 29: Укупна изложеност банкарског сектора ризику " xr:uid="{40C6F068-4183-4792-BBE7-4E2058623B43}"/>
    <hyperlink ref="A26" location="_Toc15027648" display="_Toc15027648" xr:uid="{BA0DA559-C7F3-4832-81DB-EF405F8396F6}"/>
    <hyperlink ref="A27" location="_Toc15027649" display="_Toc15027649" xr:uid="{19A69F00-7B18-4214-AD36-7011D78AE6D8}"/>
    <hyperlink ref="A28" location="_Toc15027650" display="_Toc15027650" xr:uid="{B4AC0A40-7A97-43CE-8657-7D824CD8F7B9}"/>
    <hyperlink ref="A29" location="_Toc15027651" display="_Toc15027651" xr:uid="{0A2253F5-2349-4081-860C-A4EB7D497EF7}"/>
    <hyperlink ref="A30" location="_Toc15027652" display="_Toc15027652" xr:uid="{ECC738B7-9C37-4A47-9274-D0C5AC84220A}"/>
    <hyperlink ref="A31" location="_Toc15027653" display="_Toc15027653" xr:uid="{869BC303-ED1E-4B08-843C-FD21BA108406}"/>
    <hyperlink ref="A32" location="_Toc15027654" display="_Toc15027654" xr:uid="{0FEC56C6-DA0B-4305-8A68-C7B361E80BB6}"/>
    <hyperlink ref="A33" location="_Toc15027655" display="_Toc15027655" xr:uid="{CA8C1DC6-E2AB-495F-A9AF-EF3DF9BCF37A}"/>
    <hyperlink ref="A34" location="_Toc15027656" display="_Toc15027656" xr:uid="{CD962D8D-C4DC-4C3B-B8C7-8F0FAF4B4CBD}"/>
    <hyperlink ref="A35" location="_Toc15027657" display="_Toc15027657" xr:uid="{218E70B0-259A-4DF0-94DC-D9787EB71121}"/>
    <hyperlink ref="A36" location="_Toc15027658" display="_Toc15027658" xr:uid="{5437FE29-3C86-4A96-8679-64FC26407274}"/>
    <hyperlink ref="A37" location="_Toc15027659" display="_Toc15027659" xr:uid="{2CF6B6FD-6E89-4EB6-BBEE-20D79BC31171}"/>
    <hyperlink ref="A38" location="_Toc15027660" display="_Toc15027660" xr:uid="{ACE319C0-801F-4D8A-93B7-7F9E623016C1}"/>
    <hyperlink ref="A39" location="_Toc15027661" display="_Toc15027661" xr:uid="{DEBA1A4A-502C-425C-A051-CF2275011E9D}"/>
    <hyperlink ref="A40" location="_Toc15027662" display="_Toc15027662" xr:uid="{2A7C123D-91B5-4881-AC2E-A70FD6712821}"/>
    <hyperlink ref="A41" location="_Toc15027663" display="_Toc15027663" xr:uid="{CBAC815C-B9DB-4F06-9886-CF7D0F4D35E0}"/>
    <hyperlink ref="A42" location="_Toc15027664" display="_Toc15027664" xr:uid="{E8E69BAC-912E-4FF8-986C-67E05918EA80}"/>
    <hyperlink ref="A43" location="_Toc15027665" display="_Toc15027665" xr:uid="{C46DF5C2-6DD8-4AED-8EC4-4F5DFDF40252}"/>
    <hyperlink ref="B2" location="'Tab 1'!A1" display="Биланс стања МКО" xr:uid="{BA4F38B4-52F5-41EB-A040-08F814D4202A}"/>
    <hyperlink ref="B4" location="'Tab 3'!B1" display="Секторска и рочна структура кредита за организационе дијелове МКО које послују у РС, а чије је сједиште у ФБиХ" xr:uid="{3CAA5119-0ADB-405C-AA01-CD305ADDCE97}"/>
  </hyperlinks>
  <pageMargins left="0.7" right="0.7" top="0.75" bottom="0.75" header="0.3" footer="0.3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5B69-96CA-41CF-8D34-64E017516BB3}">
  <dimension ref="A1:M25"/>
  <sheetViews>
    <sheetView zoomScaleNormal="100" workbookViewId="0"/>
  </sheetViews>
  <sheetFormatPr defaultRowHeight="15" x14ac:dyDescent="0.25"/>
  <cols>
    <col min="1" max="1" width="34.5703125" style="4" customWidth="1"/>
    <col min="2" max="2" width="9.7109375" style="4" bestFit="1" customWidth="1"/>
    <col min="3" max="3" width="6.28515625" style="4" bestFit="1" customWidth="1"/>
    <col min="4" max="4" width="7.7109375" style="4" bestFit="1" customWidth="1"/>
    <col min="5" max="5" width="6.28515625" style="4" bestFit="1" customWidth="1"/>
    <col min="6" max="7" width="9.7109375" style="4" bestFit="1" customWidth="1"/>
    <col min="8" max="8" width="7.5703125" style="4" bestFit="1" customWidth="1"/>
    <col min="9" max="9" width="7.7109375" style="4" bestFit="1" customWidth="1"/>
    <col min="10" max="10" width="7.5703125" style="4" bestFit="1" customWidth="1"/>
    <col min="11" max="11" width="9.7109375" style="4" bestFit="1" customWidth="1"/>
    <col min="12" max="12" width="7.140625" style="4" bestFit="1" customWidth="1"/>
    <col min="13" max="16384" width="9.140625" style="4"/>
  </cols>
  <sheetData>
    <row r="1" spans="1:13" ht="15.75" customHeight="1" x14ac:dyDescent="0.25">
      <c r="A1" s="25" t="s">
        <v>93</v>
      </c>
      <c r="G1" s="2"/>
      <c r="H1" s="2"/>
      <c r="I1" s="2"/>
      <c r="J1" s="2"/>
      <c r="K1" s="2"/>
      <c r="L1" s="2"/>
      <c r="M1" s="2"/>
    </row>
    <row r="2" spans="1:13" ht="15.75" hidden="1" customHeight="1" x14ac:dyDescent="0.25">
      <c r="A2" s="6"/>
      <c r="D2" s="1"/>
      <c r="E2" s="1"/>
      <c r="F2" s="1"/>
      <c r="H2" s="1"/>
      <c r="I2" s="1"/>
      <c r="J2" s="1"/>
      <c r="L2" s="3"/>
    </row>
    <row r="3" spans="1:13" ht="15" customHeight="1" x14ac:dyDescent="0.25">
      <c r="A3" s="154" t="s">
        <v>98</v>
      </c>
      <c r="B3" s="27"/>
      <c r="C3" s="27"/>
      <c r="D3" s="27"/>
      <c r="E3" s="27"/>
      <c r="F3" s="27"/>
      <c r="G3" s="27"/>
      <c r="H3" s="27"/>
      <c r="I3" s="28"/>
      <c r="J3" s="28"/>
      <c r="K3" s="28"/>
      <c r="L3" s="29" t="s">
        <v>106</v>
      </c>
    </row>
    <row r="4" spans="1:13" s="2" customFormat="1" x14ac:dyDescent="0.25">
      <c r="A4" s="170" t="s">
        <v>6</v>
      </c>
      <c r="B4" s="172" t="s">
        <v>133</v>
      </c>
      <c r="C4" s="173"/>
      <c r="D4" s="173"/>
      <c r="E4" s="173"/>
      <c r="F4" s="174"/>
      <c r="G4" s="172" t="s">
        <v>135</v>
      </c>
      <c r="H4" s="173"/>
      <c r="I4" s="173"/>
      <c r="J4" s="173"/>
      <c r="K4" s="174"/>
      <c r="L4" s="196" t="s">
        <v>0</v>
      </c>
    </row>
    <row r="5" spans="1:13" s="2" customFormat="1" x14ac:dyDescent="0.25">
      <c r="A5" s="171"/>
      <c r="B5" s="30" t="s">
        <v>9</v>
      </c>
      <c r="C5" s="157" t="s">
        <v>12</v>
      </c>
      <c r="D5" s="157" t="s">
        <v>10</v>
      </c>
      <c r="E5" s="157" t="s">
        <v>12</v>
      </c>
      <c r="F5" s="156" t="s">
        <v>11</v>
      </c>
      <c r="G5" s="30" t="s">
        <v>9</v>
      </c>
      <c r="H5" s="161" t="s">
        <v>12</v>
      </c>
      <c r="I5" s="161" t="s">
        <v>10</v>
      </c>
      <c r="J5" s="161" t="s">
        <v>12</v>
      </c>
      <c r="K5" s="160" t="s">
        <v>11</v>
      </c>
      <c r="L5" s="197"/>
    </row>
    <row r="6" spans="1:13" ht="15" customHeight="1" x14ac:dyDescent="0.25">
      <c r="A6" s="31" t="s">
        <v>1</v>
      </c>
      <c r="B6" s="32"/>
      <c r="C6" s="33"/>
      <c r="D6" s="34"/>
      <c r="E6" s="33"/>
      <c r="F6" s="35"/>
      <c r="G6" s="32"/>
      <c r="H6" s="33"/>
      <c r="I6" s="34"/>
      <c r="J6" s="33"/>
      <c r="K6" s="35"/>
      <c r="L6" s="34"/>
    </row>
    <row r="7" spans="1:13" s="2" customFormat="1" ht="15" customHeight="1" x14ac:dyDescent="0.25">
      <c r="A7" s="36" t="s">
        <v>15</v>
      </c>
      <c r="B7" s="37">
        <v>30958</v>
      </c>
      <c r="C7" s="38">
        <f>IF(B$13&lt;&gt;0,ROUND(B7*100/B$13,0),"-")</f>
        <v>7</v>
      </c>
      <c r="D7" s="39">
        <v>465</v>
      </c>
      <c r="E7" s="38">
        <f>IF(D$13&lt;&gt;0,ROUND(D7*100/D$13,0),"-")</f>
        <v>10</v>
      </c>
      <c r="F7" s="40">
        <f>B7+D7</f>
        <v>31423</v>
      </c>
      <c r="G7" s="37">
        <v>18460</v>
      </c>
      <c r="H7" s="38">
        <f>IF(G$13&lt;&gt;0,ROUND(G7*100/G$13,0),"-")</f>
        <v>4</v>
      </c>
      <c r="I7" s="39">
        <v>136</v>
      </c>
      <c r="J7" s="38">
        <f>IF(I$13&lt;&gt;0,ROUND(I7*100/I$13,0),"-")</f>
        <v>3</v>
      </c>
      <c r="K7" s="40">
        <f>G7+I7</f>
        <v>18596</v>
      </c>
      <c r="L7" s="39">
        <f>IF(F7&lt;&gt;0,K7*100/F7,"-")</f>
        <v>59.179581834961652</v>
      </c>
    </row>
    <row r="8" spans="1:13" s="2" customFormat="1" ht="15" customHeight="1" x14ac:dyDescent="0.25">
      <c r="A8" s="36" t="s">
        <v>14</v>
      </c>
      <c r="B8" s="37">
        <v>0</v>
      </c>
      <c r="C8" s="38">
        <f t="shared" ref="C8:E12" si="0">IF(B$13&lt;&gt;0,ROUND(B8*100/B$13,0),"-")</f>
        <v>0</v>
      </c>
      <c r="D8" s="39">
        <v>0</v>
      </c>
      <c r="E8" s="38">
        <f t="shared" si="0"/>
        <v>0</v>
      </c>
      <c r="F8" s="40">
        <f t="shared" ref="F8:F16" si="1">B8+D8</f>
        <v>0</v>
      </c>
      <c r="G8" s="37">
        <v>0</v>
      </c>
      <c r="H8" s="38">
        <f t="shared" ref="H8:H12" si="2">IF(G$13&lt;&gt;0,ROUND(G8*100/G$13,0),"-")</f>
        <v>0</v>
      </c>
      <c r="I8" s="39">
        <v>0</v>
      </c>
      <c r="J8" s="38">
        <f t="shared" ref="J8:J12" si="3">IF(I$13&lt;&gt;0,ROUND(I8*100/I$13,0),"-")</f>
        <v>0</v>
      </c>
      <c r="K8" s="40">
        <f t="shared" ref="K8:K12" si="4">G8+I8</f>
        <v>0</v>
      </c>
      <c r="L8" s="39" t="str">
        <f t="shared" ref="L8:L17" si="5">IF(F8&lt;&gt;0,K8*100/F8,"-")</f>
        <v>-</v>
      </c>
    </row>
    <row r="9" spans="1:13" s="2" customFormat="1" ht="15" customHeight="1" x14ac:dyDescent="0.25">
      <c r="A9" s="36" t="s">
        <v>13</v>
      </c>
      <c r="B9" s="37">
        <v>345046</v>
      </c>
      <c r="C9" s="38">
        <f t="shared" si="0"/>
        <v>81</v>
      </c>
      <c r="D9" s="39">
        <v>3704</v>
      </c>
      <c r="E9" s="38">
        <f t="shared" si="0"/>
        <v>81</v>
      </c>
      <c r="F9" s="40">
        <f t="shared" si="1"/>
        <v>348750</v>
      </c>
      <c r="G9" s="37">
        <v>367784</v>
      </c>
      <c r="H9" s="38">
        <f t="shared" si="2"/>
        <v>85</v>
      </c>
      <c r="I9" s="39">
        <v>3599</v>
      </c>
      <c r="J9" s="38">
        <f t="shared" si="3"/>
        <v>88</v>
      </c>
      <c r="K9" s="40">
        <f t="shared" si="4"/>
        <v>371383</v>
      </c>
      <c r="L9" s="39">
        <f t="shared" si="5"/>
        <v>106.48974910394266</v>
      </c>
    </row>
    <row r="10" spans="1:13" s="2" customFormat="1" ht="25.5" x14ac:dyDescent="0.25">
      <c r="A10" s="36" t="s">
        <v>21</v>
      </c>
      <c r="B10" s="37">
        <v>3720</v>
      </c>
      <c r="C10" s="38">
        <f t="shared" si="0"/>
        <v>1</v>
      </c>
      <c r="D10" s="39">
        <v>128</v>
      </c>
      <c r="E10" s="38">
        <f t="shared" si="0"/>
        <v>3</v>
      </c>
      <c r="F10" s="40">
        <f t="shared" si="1"/>
        <v>3848</v>
      </c>
      <c r="G10" s="37">
        <v>3837</v>
      </c>
      <c r="H10" s="38">
        <f t="shared" si="2"/>
        <v>1</v>
      </c>
      <c r="I10" s="39">
        <v>96</v>
      </c>
      <c r="J10" s="38">
        <f t="shared" si="3"/>
        <v>2</v>
      </c>
      <c r="K10" s="40">
        <f t="shared" si="4"/>
        <v>3933</v>
      </c>
      <c r="L10" s="39">
        <f t="shared" si="5"/>
        <v>102.20893970893971</v>
      </c>
    </row>
    <row r="11" spans="1:13" s="2" customFormat="1" ht="15" customHeight="1" x14ac:dyDescent="0.25">
      <c r="A11" s="36" t="s">
        <v>22</v>
      </c>
      <c r="B11" s="37">
        <v>36112</v>
      </c>
      <c r="C11" s="38">
        <f t="shared" si="0"/>
        <v>9</v>
      </c>
      <c r="D11" s="39">
        <v>0</v>
      </c>
      <c r="E11" s="38">
        <f t="shared" si="0"/>
        <v>0</v>
      </c>
      <c r="F11" s="40">
        <f t="shared" si="1"/>
        <v>36112</v>
      </c>
      <c r="G11" s="37">
        <v>36112</v>
      </c>
      <c r="H11" s="38">
        <f t="shared" si="2"/>
        <v>8</v>
      </c>
      <c r="I11" s="39">
        <v>0</v>
      </c>
      <c r="J11" s="38">
        <f t="shared" si="3"/>
        <v>0</v>
      </c>
      <c r="K11" s="40">
        <f t="shared" si="4"/>
        <v>36112</v>
      </c>
      <c r="L11" s="39">
        <f t="shared" si="5"/>
        <v>100</v>
      </c>
    </row>
    <row r="12" spans="1:13" s="2" customFormat="1" ht="15" customHeight="1" x14ac:dyDescent="0.25">
      <c r="A12" s="36" t="s">
        <v>23</v>
      </c>
      <c r="B12" s="37">
        <v>8260</v>
      </c>
      <c r="C12" s="38">
        <f t="shared" si="0"/>
        <v>2</v>
      </c>
      <c r="D12" s="39">
        <v>253</v>
      </c>
      <c r="E12" s="38">
        <f t="shared" si="0"/>
        <v>6</v>
      </c>
      <c r="F12" s="40">
        <f t="shared" si="1"/>
        <v>8513</v>
      </c>
      <c r="G12" s="37">
        <v>8195</v>
      </c>
      <c r="H12" s="38">
        <f t="shared" si="2"/>
        <v>2</v>
      </c>
      <c r="I12" s="39">
        <v>261</v>
      </c>
      <c r="J12" s="38">
        <f t="shared" si="3"/>
        <v>6</v>
      </c>
      <c r="K12" s="40">
        <f t="shared" si="4"/>
        <v>8456</v>
      </c>
      <c r="L12" s="39">
        <f t="shared" si="5"/>
        <v>99.330435804064379</v>
      </c>
    </row>
    <row r="13" spans="1:13" s="2" customFormat="1" ht="15" customHeight="1" x14ac:dyDescent="0.25">
      <c r="A13" s="41" t="s">
        <v>127</v>
      </c>
      <c r="B13" s="42">
        <f>SUM(B7:B12)</f>
        <v>424096</v>
      </c>
      <c r="C13" s="43">
        <f>SUM(C7:C12)</f>
        <v>100</v>
      </c>
      <c r="D13" s="44">
        <f t="shared" ref="D13:F13" si="6">SUM(D7:D12)</f>
        <v>4550</v>
      </c>
      <c r="E13" s="43">
        <f>SUM(E7:E12)</f>
        <v>100</v>
      </c>
      <c r="F13" s="45">
        <f t="shared" si="6"/>
        <v>428646</v>
      </c>
      <c r="G13" s="42">
        <f>SUM(G7:G12)</f>
        <v>434388</v>
      </c>
      <c r="H13" s="43">
        <f>SUM(H7:H12)</f>
        <v>100</v>
      </c>
      <c r="I13" s="44">
        <f t="shared" ref="I13" si="7">SUM(I7:I12)</f>
        <v>4092</v>
      </c>
      <c r="J13" s="43">
        <f>SUM(J7:J12)</f>
        <v>99</v>
      </c>
      <c r="K13" s="45">
        <f t="shared" ref="K13" si="8">SUM(K7:K12)</f>
        <v>438480</v>
      </c>
      <c r="L13" s="44">
        <f t="shared" si="5"/>
        <v>102.29420080905922</v>
      </c>
    </row>
    <row r="14" spans="1:13" s="2" customFormat="1" ht="15" customHeight="1" x14ac:dyDescent="0.25">
      <c r="A14" s="31" t="s">
        <v>24</v>
      </c>
      <c r="B14" s="46">
        <f>B15+B16</f>
        <v>8546</v>
      </c>
      <c r="C14" s="47"/>
      <c r="D14" s="48">
        <f>D15+D16</f>
        <v>145</v>
      </c>
      <c r="E14" s="47"/>
      <c r="F14" s="49">
        <f t="shared" si="1"/>
        <v>8691</v>
      </c>
      <c r="G14" s="46">
        <f>G15+G16</f>
        <v>8737</v>
      </c>
      <c r="H14" s="47"/>
      <c r="I14" s="48">
        <f>I15+I16</f>
        <v>236</v>
      </c>
      <c r="J14" s="47"/>
      <c r="K14" s="49">
        <f t="shared" ref="K14:K15" si="9">G14+I14</f>
        <v>8973</v>
      </c>
      <c r="L14" s="48">
        <f t="shared" si="5"/>
        <v>103.24473593372454</v>
      </c>
    </row>
    <row r="15" spans="1:13" s="2" customFormat="1" x14ac:dyDescent="0.25">
      <c r="A15" s="36" t="s">
        <v>108</v>
      </c>
      <c r="B15" s="37">
        <v>6110</v>
      </c>
      <c r="C15" s="38"/>
      <c r="D15" s="39">
        <v>136</v>
      </c>
      <c r="E15" s="38"/>
      <c r="F15" s="40">
        <f t="shared" si="1"/>
        <v>6246</v>
      </c>
      <c r="G15" s="37">
        <v>6606</v>
      </c>
      <c r="H15" s="38"/>
      <c r="I15" s="39">
        <v>223</v>
      </c>
      <c r="J15" s="38"/>
      <c r="K15" s="40">
        <f t="shared" si="9"/>
        <v>6829</v>
      </c>
      <c r="L15" s="39">
        <f t="shared" si="5"/>
        <v>109.33397374319564</v>
      </c>
    </row>
    <row r="16" spans="1:13" s="2" customFormat="1" ht="25.5" x14ac:dyDescent="0.25">
      <c r="A16" s="36" t="s">
        <v>107</v>
      </c>
      <c r="B16" s="37">
        <v>2436</v>
      </c>
      <c r="C16" s="38"/>
      <c r="D16" s="39">
        <v>9</v>
      </c>
      <c r="E16" s="38"/>
      <c r="F16" s="40">
        <f t="shared" si="1"/>
        <v>2445</v>
      </c>
      <c r="G16" s="37">
        <v>2131</v>
      </c>
      <c r="H16" s="38"/>
      <c r="I16" s="39">
        <v>13</v>
      </c>
      <c r="J16" s="38"/>
      <c r="K16" s="40">
        <f>G16+I16</f>
        <v>2144</v>
      </c>
      <c r="L16" s="39">
        <f t="shared" si="5"/>
        <v>87.689161554192225</v>
      </c>
    </row>
    <row r="17" spans="1:12" s="2" customFormat="1" ht="15" customHeight="1" x14ac:dyDescent="0.25">
      <c r="A17" s="41" t="s">
        <v>128</v>
      </c>
      <c r="B17" s="42">
        <f>B13-B14</f>
        <v>415550</v>
      </c>
      <c r="C17" s="43"/>
      <c r="D17" s="44">
        <f>D13-D14</f>
        <v>4405</v>
      </c>
      <c r="E17" s="43"/>
      <c r="F17" s="45">
        <f>B17+D17</f>
        <v>419955</v>
      </c>
      <c r="G17" s="42">
        <f>G13-G14</f>
        <v>425651</v>
      </c>
      <c r="H17" s="43"/>
      <c r="I17" s="44">
        <f>I13-I14</f>
        <v>3856</v>
      </c>
      <c r="J17" s="43"/>
      <c r="K17" s="45">
        <f>G17+I17</f>
        <v>429507</v>
      </c>
      <c r="L17" s="44">
        <f t="shared" si="5"/>
        <v>102.27452941386578</v>
      </c>
    </row>
    <row r="18" spans="1:12" s="2" customFormat="1" ht="15" customHeight="1" x14ac:dyDescent="0.25">
      <c r="A18" s="31" t="s">
        <v>2</v>
      </c>
      <c r="B18" s="37"/>
      <c r="C18" s="38"/>
      <c r="D18" s="39"/>
      <c r="E18" s="38"/>
      <c r="F18" s="40"/>
      <c r="G18" s="37"/>
      <c r="H18" s="38"/>
      <c r="I18" s="39"/>
      <c r="J18" s="38"/>
      <c r="K18" s="40"/>
      <c r="L18" s="39"/>
    </row>
    <row r="19" spans="1:12" s="2" customFormat="1" ht="15" customHeight="1" x14ac:dyDescent="0.25">
      <c r="A19" s="36" t="s">
        <v>25</v>
      </c>
      <c r="B19" s="37">
        <v>254889</v>
      </c>
      <c r="C19" s="38">
        <f>IF(B$22&lt;&gt;0,ROUND(B19*100/B$22,0),"-")</f>
        <v>61</v>
      </c>
      <c r="D19" s="39">
        <v>1461</v>
      </c>
      <c r="E19" s="38">
        <f>IF(D$22&lt;&gt;0,ROUND(D19*100/D$22,0),"-")</f>
        <v>33</v>
      </c>
      <c r="F19" s="40">
        <f>B19+D19</f>
        <v>256350</v>
      </c>
      <c r="G19" s="37">
        <v>255525</v>
      </c>
      <c r="H19" s="38">
        <f>IF(G$22&lt;&gt;0,ROUND(G19*100/G$22,0),"-")</f>
        <v>60</v>
      </c>
      <c r="I19" s="39">
        <v>1288</v>
      </c>
      <c r="J19" s="38">
        <f>IF(I$22&lt;&gt;0,ROUND(I19*100/I$22,0),"-")</f>
        <v>33</v>
      </c>
      <c r="K19" s="40">
        <f>G19+I19</f>
        <v>256813</v>
      </c>
      <c r="L19" s="39">
        <f t="shared" ref="L19:L23" si="10">IF(F19&lt;&gt;0,K19*100/F19,"-")</f>
        <v>100.18061244392432</v>
      </c>
    </row>
    <row r="20" spans="1:12" s="2" customFormat="1" ht="15" customHeight="1" x14ac:dyDescent="0.25">
      <c r="A20" s="36" t="s">
        <v>26</v>
      </c>
      <c r="B20" s="37">
        <v>22090</v>
      </c>
      <c r="C20" s="38">
        <f>IF(B$22&lt;&gt;0,ROUND(B20*100/B$22,0),"-")</f>
        <v>5</v>
      </c>
      <c r="D20" s="39">
        <v>1884</v>
      </c>
      <c r="E20" s="38">
        <f t="shared" ref="E20:E21" si="11">IF(D$22&lt;&gt;0,ROUND(D20*100/D$22,0),"-")</f>
        <v>43</v>
      </c>
      <c r="F20" s="40">
        <f t="shared" ref="F20:F23" si="12">B20+D20</f>
        <v>23974</v>
      </c>
      <c r="G20" s="37">
        <v>22078</v>
      </c>
      <c r="H20" s="38">
        <f>IF(G$22&lt;&gt;0,ROUND(G20*100/G$22,0),"-")</f>
        <v>5</v>
      </c>
      <c r="I20" s="39">
        <v>1501</v>
      </c>
      <c r="J20" s="38">
        <v>43</v>
      </c>
      <c r="K20" s="40">
        <f t="shared" ref="K20:K21" si="13">G20+I20</f>
        <v>23579</v>
      </c>
      <c r="L20" s="39">
        <f t="shared" si="10"/>
        <v>98.352381746892462</v>
      </c>
    </row>
    <row r="21" spans="1:12" s="2" customFormat="1" ht="15" customHeight="1" x14ac:dyDescent="0.25">
      <c r="A21" s="36" t="s">
        <v>42</v>
      </c>
      <c r="B21" s="37">
        <v>138571</v>
      </c>
      <c r="C21" s="38">
        <v>34</v>
      </c>
      <c r="D21" s="39">
        <v>1060</v>
      </c>
      <c r="E21" s="38">
        <f t="shared" si="11"/>
        <v>24</v>
      </c>
      <c r="F21" s="40">
        <f t="shared" si="12"/>
        <v>139631</v>
      </c>
      <c r="G21" s="37">
        <v>148048</v>
      </c>
      <c r="H21" s="38">
        <v>34</v>
      </c>
      <c r="I21" s="39">
        <v>1067</v>
      </c>
      <c r="J21" s="38">
        <f t="shared" ref="J21" si="14">IF(I$22&lt;&gt;0,ROUND(I21*100/I$22,0),"-")</f>
        <v>28</v>
      </c>
      <c r="K21" s="40">
        <f t="shared" si="13"/>
        <v>149115</v>
      </c>
      <c r="L21" s="39">
        <f t="shared" si="10"/>
        <v>106.79218798117897</v>
      </c>
    </row>
    <row r="22" spans="1:12" s="2" customFormat="1" ht="24" customHeight="1" x14ac:dyDescent="0.25">
      <c r="A22" s="41" t="s">
        <v>129</v>
      </c>
      <c r="B22" s="42">
        <f>B19+B20+B21</f>
        <v>415550</v>
      </c>
      <c r="C22" s="43">
        <f>SUM(C19:C21)</f>
        <v>100</v>
      </c>
      <c r="D22" s="44">
        <f>D19+D20+D21</f>
        <v>4405</v>
      </c>
      <c r="E22" s="43">
        <f>SUM(E19:E21)</f>
        <v>100</v>
      </c>
      <c r="F22" s="45">
        <f>B22+D22</f>
        <v>419955</v>
      </c>
      <c r="G22" s="42">
        <f>G19+G20+G21</f>
        <v>425651</v>
      </c>
      <c r="H22" s="43">
        <v>100</v>
      </c>
      <c r="I22" s="44">
        <f>I19+I20+I21</f>
        <v>3856</v>
      </c>
      <c r="J22" s="43">
        <f>SUM(J19:J21)</f>
        <v>104</v>
      </c>
      <c r="K22" s="45">
        <f>G22+I22</f>
        <v>429507</v>
      </c>
      <c r="L22" s="44">
        <f t="shared" si="10"/>
        <v>102.27452941386578</v>
      </c>
    </row>
    <row r="23" spans="1:12" s="2" customFormat="1" ht="15" customHeight="1" thickBot="1" x14ac:dyDescent="0.3">
      <c r="A23" s="50" t="s">
        <v>27</v>
      </c>
      <c r="B23" s="51">
        <v>59339</v>
      </c>
      <c r="C23" s="165"/>
      <c r="D23" s="53">
        <v>133</v>
      </c>
      <c r="E23" s="52"/>
      <c r="F23" s="54">
        <f t="shared" si="12"/>
        <v>59472</v>
      </c>
      <c r="G23" s="51">
        <v>66715</v>
      </c>
      <c r="H23" s="165"/>
      <c r="I23" s="53">
        <v>254</v>
      </c>
      <c r="J23" s="52"/>
      <c r="K23" s="54">
        <f>G23+I23</f>
        <v>66969</v>
      </c>
      <c r="L23" s="53">
        <f t="shared" si="10"/>
        <v>112.60593220338983</v>
      </c>
    </row>
    <row r="25" spans="1:12" x14ac:dyDescent="0.25">
      <c r="A25" s="155"/>
    </row>
  </sheetData>
  <mergeCells count="4">
    <mergeCell ref="A4:A5"/>
    <mergeCell ref="L4:L5"/>
    <mergeCell ref="B4:F4"/>
    <mergeCell ref="G4:K4"/>
  </mergeCells>
  <pageMargins left="0.7" right="0.7" top="0.75" bottom="0.75" header="0.3" footer="0.3"/>
  <pageSetup paperSize="9" scale="75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96BA-486C-4B42-9A71-B69C8C493E25}">
  <dimension ref="A1:K22"/>
  <sheetViews>
    <sheetView topLeftCell="B1" zoomScaleNormal="100" workbookViewId="0">
      <selection activeCell="B1" sqref="B1"/>
    </sheetView>
  </sheetViews>
  <sheetFormatPr defaultRowHeight="15" x14ac:dyDescent="0.25"/>
  <cols>
    <col min="1" max="1" width="6.5703125" style="4" hidden="1" customWidth="1"/>
    <col min="2" max="2" width="22.7109375" style="4" customWidth="1"/>
    <col min="3" max="3" width="8.5703125" style="4" bestFit="1" customWidth="1"/>
    <col min="4" max="4" width="9.5703125" style="4" bestFit="1" customWidth="1"/>
    <col min="5" max="5" width="8.42578125" style="4" bestFit="1" customWidth="1"/>
    <col min="6" max="6" width="9.5703125" style="4" bestFit="1" customWidth="1"/>
    <col min="7" max="7" width="8.5703125" style="4" bestFit="1" customWidth="1"/>
    <col min="8" max="8" width="9.5703125" style="4" bestFit="1" customWidth="1"/>
    <col min="9" max="9" width="7.28515625" style="4" bestFit="1" customWidth="1"/>
    <col min="10" max="10" width="9.5703125" style="4" bestFit="1" customWidth="1"/>
    <col min="11" max="11" width="7.7109375" style="4" bestFit="1" customWidth="1"/>
    <col min="12" max="16384" width="9.140625" style="4"/>
  </cols>
  <sheetData>
    <row r="1" spans="1:11" ht="15.75" customHeight="1" x14ac:dyDescent="0.25">
      <c r="B1" s="25" t="s">
        <v>95</v>
      </c>
      <c r="C1" s="25"/>
      <c r="D1" s="25"/>
      <c r="E1" s="1"/>
      <c r="F1" s="1"/>
      <c r="G1" s="1"/>
      <c r="H1" s="1"/>
      <c r="I1" s="1"/>
      <c r="J1" s="1"/>
    </row>
    <row r="2" spans="1:11" ht="15.75" hidden="1" customHeight="1" x14ac:dyDescent="0.25">
      <c r="A2" s="6"/>
      <c r="B2" s="5"/>
      <c r="C2" s="5"/>
      <c r="D2" s="5"/>
      <c r="E2" s="5"/>
      <c r="F2" s="1"/>
      <c r="G2" s="1"/>
      <c r="H2" s="1"/>
      <c r="I2" s="1"/>
      <c r="J2" s="1"/>
      <c r="K2" s="3"/>
    </row>
    <row r="3" spans="1:11" ht="15" hidden="1" customHeight="1" x14ac:dyDescent="0.25"/>
    <row r="4" spans="1:11" ht="15" customHeight="1" x14ac:dyDescent="0.25">
      <c r="B4" s="55" t="s">
        <v>126</v>
      </c>
      <c r="C4" s="55"/>
      <c r="D4" s="55"/>
      <c r="E4" s="55"/>
      <c r="F4" s="55"/>
      <c r="G4" s="55"/>
      <c r="H4" s="55"/>
      <c r="I4" s="55"/>
      <c r="J4" s="55"/>
      <c r="K4" s="56" t="s">
        <v>112</v>
      </c>
    </row>
    <row r="5" spans="1:11" x14ac:dyDescent="0.25">
      <c r="B5" s="175" t="s">
        <v>16</v>
      </c>
      <c r="C5" s="177" t="s">
        <v>133</v>
      </c>
      <c r="D5" s="178"/>
      <c r="E5" s="178"/>
      <c r="F5" s="179"/>
      <c r="G5" s="177" t="s">
        <v>135</v>
      </c>
      <c r="H5" s="178"/>
      <c r="I5" s="178"/>
      <c r="J5" s="179"/>
      <c r="K5" s="175" t="s">
        <v>0</v>
      </c>
    </row>
    <row r="6" spans="1:11" ht="30" x14ac:dyDescent="0.25">
      <c r="B6" s="176"/>
      <c r="C6" s="57" t="s">
        <v>37</v>
      </c>
      <c r="D6" s="158" t="s">
        <v>38</v>
      </c>
      <c r="E6" s="158" t="s">
        <v>39</v>
      </c>
      <c r="F6" s="58" t="s">
        <v>11</v>
      </c>
      <c r="G6" s="57" t="s">
        <v>37</v>
      </c>
      <c r="H6" s="162" t="s">
        <v>38</v>
      </c>
      <c r="I6" s="162" t="s">
        <v>134</v>
      </c>
      <c r="J6" s="58" t="s">
        <v>11</v>
      </c>
      <c r="K6" s="176"/>
    </row>
    <row r="7" spans="1:11" ht="15" customHeight="1" x14ac:dyDescent="0.25">
      <c r="B7" s="59" t="s">
        <v>109</v>
      </c>
      <c r="C7" s="60"/>
      <c r="D7" s="61"/>
      <c r="E7" s="61"/>
      <c r="F7" s="62"/>
      <c r="G7" s="60"/>
      <c r="H7" s="61"/>
      <c r="I7" s="61"/>
      <c r="J7" s="62"/>
      <c r="K7" s="61"/>
    </row>
    <row r="8" spans="1:11" ht="15" customHeight="1" x14ac:dyDescent="0.25">
      <c r="B8" s="63" t="s">
        <v>17</v>
      </c>
      <c r="C8" s="64">
        <v>454</v>
      </c>
      <c r="D8" s="65">
        <v>2164</v>
      </c>
      <c r="E8" s="65">
        <v>3</v>
      </c>
      <c r="F8" s="66">
        <f>C8+D8+E8</f>
        <v>2621</v>
      </c>
      <c r="G8" s="64">
        <v>417</v>
      </c>
      <c r="H8" s="65">
        <v>2425</v>
      </c>
      <c r="I8" s="65">
        <v>56</v>
      </c>
      <c r="J8" s="66">
        <f>G8+H8+I8</f>
        <v>2898</v>
      </c>
      <c r="K8" s="65">
        <f>IF(F8&lt;&gt;0,J8*100/F8,"-")</f>
        <v>110.56848531095002</v>
      </c>
    </row>
    <row r="9" spans="1:11" ht="15" customHeight="1" x14ac:dyDescent="0.25">
      <c r="B9" s="63" t="s">
        <v>113</v>
      </c>
      <c r="C9" s="64">
        <v>303</v>
      </c>
      <c r="D9" s="65">
        <v>1383</v>
      </c>
      <c r="E9" s="65">
        <v>5</v>
      </c>
      <c r="F9" s="66">
        <f t="shared" ref="F9:F12" si="0">C9+D9+E9</f>
        <v>1691</v>
      </c>
      <c r="G9" s="64">
        <v>237</v>
      </c>
      <c r="H9" s="65">
        <v>1330</v>
      </c>
      <c r="I9" s="65">
        <v>44</v>
      </c>
      <c r="J9" s="66">
        <f t="shared" ref="J9:J12" si="1">G9+H9+I9</f>
        <v>1611</v>
      </c>
      <c r="K9" s="65">
        <f t="shared" ref="K9:K12" si="2">IF(F9&lt;&gt;0,J9*100/F9,"-")</f>
        <v>95.269071555292726</v>
      </c>
    </row>
    <row r="10" spans="1:11" x14ac:dyDescent="0.25">
      <c r="B10" s="63" t="s">
        <v>114</v>
      </c>
      <c r="C10" s="64">
        <v>55</v>
      </c>
      <c r="D10" s="65">
        <v>242</v>
      </c>
      <c r="E10" s="65">
        <v>0</v>
      </c>
      <c r="F10" s="66">
        <f t="shared" si="0"/>
        <v>297</v>
      </c>
      <c r="G10" s="64">
        <v>4</v>
      </c>
      <c r="H10" s="65">
        <v>381</v>
      </c>
      <c r="I10" s="65">
        <v>0</v>
      </c>
      <c r="J10" s="66">
        <f t="shared" si="1"/>
        <v>385</v>
      </c>
      <c r="K10" s="65">
        <f t="shared" si="2"/>
        <v>129.62962962962962</v>
      </c>
    </row>
    <row r="11" spans="1:11" x14ac:dyDescent="0.25">
      <c r="B11" s="63" t="s">
        <v>115</v>
      </c>
      <c r="C11" s="64">
        <v>240</v>
      </c>
      <c r="D11" s="65">
        <v>1150</v>
      </c>
      <c r="E11" s="65">
        <v>0</v>
      </c>
      <c r="F11" s="66">
        <f t="shared" si="0"/>
        <v>1390</v>
      </c>
      <c r="G11" s="64">
        <v>202</v>
      </c>
      <c r="H11" s="65">
        <v>1079</v>
      </c>
      <c r="I11" s="65">
        <v>1</v>
      </c>
      <c r="J11" s="66">
        <f t="shared" si="1"/>
        <v>1282</v>
      </c>
      <c r="K11" s="65">
        <f t="shared" si="2"/>
        <v>92.230215827338128</v>
      </c>
    </row>
    <row r="12" spans="1:11" x14ac:dyDescent="0.25">
      <c r="B12" s="63" t="s">
        <v>18</v>
      </c>
      <c r="C12" s="64">
        <v>194</v>
      </c>
      <c r="D12" s="65">
        <v>348</v>
      </c>
      <c r="E12" s="65">
        <v>3</v>
      </c>
      <c r="F12" s="66">
        <f t="shared" si="0"/>
        <v>545</v>
      </c>
      <c r="G12" s="64">
        <v>272</v>
      </c>
      <c r="H12" s="65">
        <v>696</v>
      </c>
      <c r="I12" s="65">
        <v>12</v>
      </c>
      <c r="J12" s="66">
        <f t="shared" si="1"/>
        <v>980</v>
      </c>
      <c r="K12" s="65">
        <f t="shared" si="2"/>
        <v>179.81651376146789</v>
      </c>
    </row>
    <row r="13" spans="1:11" x14ac:dyDescent="0.25">
      <c r="B13" s="67" t="s">
        <v>11</v>
      </c>
      <c r="C13" s="68">
        <f>SUM(C7:C12)</f>
        <v>1246</v>
      </c>
      <c r="D13" s="69">
        <f t="shared" ref="D13:E13" si="3">SUM(D7:D12)</f>
        <v>5287</v>
      </c>
      <c r="E13" s="69">
        <f t="shared" si="3"/>
        <v>11</v>
      </c>
      <c r="F13" s="70">
        <f>C13+D13+E13</f>
        <v>6544</v>
      </c>
      <c r="G13" s="68">
        <f>SUM(G7:G12)</f>
        <v>1132</v>
      </c>
      <c r="H13" s="69">
        <f t="shared" ref="H13:I13" si="4">SUM(H7:H12)</f>
        <v>5911</v>
      </c>
      <c r="I13" s="69">
        <f t="shared" si="4"/>
        <v>113</v>
      </c>
      <c r="J13" s="70">
        <f>G13+H13+I13</f>
        <v>7156</v>
      </c>
      <c r="K13" s="69">
        <f>IF(F13&lt;&gt;0,J13*100/F13,"-")</f>
        <v>109.3520782396088</v>
      </c>
    </row>
    <row r="14" spans="1:11" x14ac:dyDescent="0.25">
      <c r="B14" s="59" t="s">
        <v>110</v>
      </c>
      <c r="C14" s="71"/>
      <c r="D14" s="72"/>
      <c r="E14" s="65"/>
      <c r="F14" s="73"/>
      <c r="G14" s="71"/>
      <c r="H14" s="72"/>
      <c r="I14" s="65"/>
      <c r="J14" s="73"/>
      <c r="K14" s="65"/>
    </row>
    <row r="15" spans="1:11" x14ac:dyDescent="0.25">
      <c r="B15" s="63" t="s">
        <v>17</v>
      </c>
      <c r="C15" s="64">
        <v>1564</v>
      </c>
      <c r="D15" s="65">
        <v>41780</v>
      </c>
      <c r="E15" s="65">
        <v>72</v>
      </c>
      <c r="F15" s="66">
        <f>C15+D15+E15</f>
        <v>43416</v>
      </c>
      <c r="G15" s="64">
        <v>1523</v>
      </c>
      <c r="H15" s="65">
        <v>43646</v>
      </c>
      <c r="I15" s="65">
        <v>112</v>
      </c>
      <c r="J15" s="66">
        <f>G15+H15+I15</f>
        <v>45281</v>
      </c>
      <c r="K15" s="65">
        <f>IF(F15&lt;&gt;0,J15*100/F15,"-")</f>
        <v>104.2956513727658</v>
      </c>
    </row>
    <row r="16" spans="1:11" x14ac:dyDescent="0.25">
      <c r="B16" s="63" t="s">
        <v>113</v>
      </c>
      <c r="C16" s="64">
        <v>607</v>
      </c>
      <c r="D16" s="65">
        <v>8223</v>
      </c>
      <c r="E16" s="65">
        <v>13</v>
      </c>
      <c r="F16" s="66">
        <f t="shared" ref="F16:F19" si="5">C16+D16+E16</f>
        <v>8843</v>
      </c>
      <c r="G16" s="64">
        <v>599</v>
      </c>
      <c r="H16" s="65">
        <v>8391</v>
      </c>
      <c r="I16" s="65">
        <v>25</v>
      </c>
      <c r="J16" s="66">
        <f t="shared" ref="J16:J19" si="6">G16+H16+I16</f>
        <v>9015</v>
      </c>
      <c r="K16" s="65">
        <f t="shared" ref="K16:K20" si="7">IF(F16&lt;&gt;0,J16*100/F16,"-")</f>
        <v>101.94504127558521</v>
      </c>
    </row>
    <row r="17" spans="2:11" x14ac:dyDescent="0.25">
      <c r="B17" s="63" t="s">
        <v>114</v>
      </c>
      <c r="C17" s="64">
        <v>4561</v>
      </c>
      <c r="D17" s="65">
        <v>87089</v>
      </c>
      <c r="E17" s="65">
        <v>120</v>
      </c>
      <c r="F17" s="66">
        <f t="shared" si="5"/>
        <v>91770</v>
      </c>
      <c r="G17" s="64">
        <v>5328</v>
      </c>
      <c r="H17" s="65">
        <v>88578</v>
      </c>
      <c r="I17" s="65">
        <v>144</v>
      </c>
      <c r="J17" s="66">
        <f t="shared" si="6"/>
        <v>94050</v>
      </c>
      <c r="K17" s="65">
        <f t="shared" si="7"/>
        <v>102.48447204968944</v>
      </c>
    </row>
    <row r="18" spans="2:11" x14ac:dyDescent="0.25">
      <c r="B18" s="63" t="s">
        <v>115</v>
      </c>
      <c r="C18" s="64">
        <v>277</v>
      </c>
      <c r="D18" s="65">
        <v>5153</v>
      </c>
      <c r="E18" s="65">
        <v>6</v>
      </c>
      <c r="F18" s="66">
        <f t="shared" si="5"/>
        <v>5436</v>
      </c>
      <c r="G18" s="64">
        <v>181</v>
      </c>
      <c r="H18" s="65">
        <v>5053</v>
      </c>
      <c r="I18" s="65">
        <v>13</v>
      </c>
      <c r="J18" s="66">
        <f t="shared" si="6"/>
        <v>5247</v>
      </c>
      <c r="K18" s="65">
        <f t="shared" si="7"/>
        <v>96.523178807947019</v>
      </c>
    </row>
    <row r="19" spans="2:11" x14ac:dyDescent="0.25">
      <c r="B19" s="63" t="s">
        <v>19</v>
      </c>
      <c r="C19" s="64">
        <v>349</v>
      </c>
      <c r="D19" s="65">
        <v>14478</v>
      </c>
      <c r="E19" s="65">
        <v>49</v>
      </c>
      <c r="F19" s="66">
        <f t="shared" si="5"/>
        <v>14876</v>
      </c>
      <c r="G19" s="64">
        <v>347</v>
      </c>
      <c r="H19" s="65">
        <v>14909</v>
      </c>
      <c r="I19" s="65">
        <v>33</v>
      </c>
      <c r="J19" s="66">
        <f t="shared" si="6"/>
        <v>15289</v>
      </c>
      <c r="K19" s="65">
        <f t="shared" si="7"/>
        <v>102.77628394729766</v>
      </c>
    </row>
    <row r="20" spans="2:11" x14ac:dyDescent="0.25">
      <c r="B20" s="63" t="s">
        <v>18</v>
      </c>
      <c r="C20" s="64">
        <v>23791</v>
      </c>
      <c r="D20" s="65">
        <v>150566</v>
      </c>
      <c r="E20" s="65">
        <v>3508</v>
      </c>
      <c r="F20" s="66">
        <f>C20+D20+E20</f>
        <v>177865</v>
      </c>
      <c r="G20" s="64">
        <v>20526</v>
      </c>
      <c r="H20" s="65">
        <v>169151</v>
      </c>
      <c r="I20" s="65">
        <v>5668</v>
      </c>
      <c r="J20" s="66">
        <f>G20+H20+I20</f>
        <v>195345</v>
      </c>
      <c r="K20" s="65">
        <f t="shared" si="7"/>
        <v>109.82767829533636</v>
      </c>
    </row>
    <row r="21" spans="2:11" x14ac:dyDescent="0.25">
      <c r="B21" s="74" t="s">
        <v>11</v>
      </c>
      <c r="C21" s="75">
        <f>SUM(C15:C20)</f>
        <v>31149</v>
      </c>
      <c r="D21" s="76">
        <f t="shared" ref="D21:E21" si="8">SUM(D15:D20)</f>
        <v>307289</v>
      </c>
      <c r="E21" s="76">
        <f t="shared" si="8"/>
        <v>3768</v>
      </c>
      <c r="F21" s="77">
        <f>C21+D21+E21</f>
        <v>342206</v>
      </c>
      <c r="G21" s="75">
        <f>SUM(G15:G20)</f>
        <v>28504</v>
      </c>
      <c r="H21" s="76">
        <f t="shared" ref="H21:I21" si="9">SUM(H15:H20)</f>
        <v>329728</v>
      </c>
      <c r="I21" s="76">
        <f t="shared" si="9"/>
        <v>5995</v>
      </c>
      <c r="J21" s="77">
        <f>G21+H21+I21</f>
        <v>364227</v>
      </c>
      <c r="K21" s="76">
        <f>IF(F21&lt;&gt;0,J21*100/F21,"-")</f>
        <v>106.43501282853019</v>
      </c>
    </row>
    <row r="22" spans="2:11" ht="15.75" thickBot="1" x14ac:dyDescent="0.3">
      <c r="B22" s="78" t="s">
        <v>111</v>
      </c>
      <c r="C22" s="79">
        <f>C13+C21</f>
        <v>32395</v>
      </c>
      <c r="D22" s="80">
        <f t="shared" ref="D22:E22" si="10">D13+D21</f>
        <v>312576</v>
      </c>
      <c r="E22" s="80">
        <f t="shared" si="10"/>
        <v>3779</v>
      </c>
      <c r="F22" s="81">
        <f>C22+D22+E22</f>
        <v>348750</v>
      </c>
      <c r="G22" s="79">
        <f>G13+G21</f>
        <v>29636</v>
      </c>
      <c r="H22" s="80">
        <f t="shared" ref="H22:I22" si="11">H13+H21</f>
        <v>335639</v>
      </c>
      <c r="I22" s="80">
        <f t="shared" si="11"/>
        <v>6108</v>
      </c>
      <c r="J22" s="81">
        <f>G22+H22+I22</f>
        <v>371383</v>
      </c>
      <c r="K22" s="80">
        <f>IF(F22&lt;&gt;0,J22*100/F22,"-")</f>
        <v>106.48974910394266</v>
      </c>
    </row>
  </sheetData>
  <mergeCells count="4">
    <mergeCell ref="B5:B6"/>
    <mergeCell ref="C5:F5"/>
    <mergeCell ref="G5:J5"/>
    <mergeCell ref="K5:K6"/>
  </mergeCells>
  <pageMargins left="0.7" right="0.7" top="0.75" bottom="0.75" header="0.3" footer="0.3"/>
  <pageSetup paperSize="9" orientation="portrait" verticalDpi="0" r:id="rId1"/>
  <ignoredErrors>
    <ignoredError sqref="F21:F2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FBE1-3C39-4E24-A8F4-0E51D5EE2857}">
  <dimension ref="A1:K22"/>
  <sheetViews>
    <sheetView topLeftCell="B1" workbookViewId="0">
      <selection activeCell="B1" sqref="B1"/>
    </sheetView>
  </sheetViews>
  <sheetFormatPr defaultRowHeight="15" x14ac:dyDescent="0.25"/>
  <cols>
    <col min="1" max="1" width="6" style="4" hidden="1" customWidth="1"/>
    <col min="2" max="2" width="20.7109375" style="4" customWidth="1"/>
    <col min="3" max="3" width="8.28515625" style="4" customWidth="1"/>
    <col min="4" max="4" width="9.5703125" style="4" customWidth="1"/>
    <col min="5" max="5" width="8.42578125" style="4" customWidth="1"/>
    <col min="6" max="8" width="9.140625" style="4"/>
    <col min="9" max="9" width="9.140625" style="4" customWidth="1"/>
    <col min="10" max="10" width="11.42578125" style="4" customWidth="1"/>
    <col min="11" max="11" width="10.140625" style="4" customWidth="1"/>
    <col min="12" max="16384" width="9.140625" style="4"/>
  </cols>
  <sheetData>
    <row r="1" spans="2:11" x14ac:dyDescent="0.25">
      <c r="B1" s="25" t="s">
        <v>96</v>
      </c>
    </row>
    <row r="2" spans="2:11" hidden="1" x14ac:dyDescent="0.25">
      <c r="B2" s="8"/>
      <c r="C2" s="8"/>
      <c r="D2" s="8"/>
      <c r="E2" s="8"/>
      <c r="K2" s="9"/>
    </row>
    <row r="3" spans="2:11" hidden="1" x14ac:dyDescent="0.25"/>
    <row r="4" spans="2:11" ht="15" customHeight="1" x14ac:dyDescent="0.25">
      <c r="B4" s="82" t="s">
        <v>125</v>
      </c>
      <c r="C4" s="82"/>
      <c r="D4" s="82"/>
      <c r="E4" s="82"/>
      <c r="F4" s="82"/>
      <c r="G4" s="82"/>
      <c r="H4" s="82"/>
      <c r="I4" s="82"/>
      <c r="J4" s="82"/>
      <c r="K4" s="83" t="s">
        <v>112</v>
      </c>
    </row>
    <row r="5" spans="2:11" x14ac:dyDescent="0.25">
      <c r="B5" s="180" t="s">
        <v>16</v>
      </c>
      <c r="C5" s="182" t="s">
        <v>133</v>
      </c>
      <c r="D5" s="183"/>
      <c r="E5" s="183"/>
      <c r="F5" s="184"/>
      <c r="G5" s="182" t="s">
        <v>135</v>
      </c>
      <c r="H5" s="183"/>
      <c r="I5" s="183"/>
      <c r="J5" s="184"/>
      <c r="K5" s="180" t="s">
        <v>0</v>
      </c>
    </row>
    <row r="6" spans="2:11" ht="25.5" x14ac:dyDescent="0.25">
      <c r="B6" s="181"/>
      <c r="C6" s="84" t="s">
        <v>37</v>
      </c>
      <c r="D6" s="159" t="s">
        <v>38</v>
      </c>
      <c r="E6" s="159" t="s">
        <v>39</v>
      </c>
      <c r="F6" s="85" t="s">
        <v>11</v>
      </c>
      <c r="G6" s="84" t="s">
        <v>37</v>
      </c>
      <c r="H6" s="159" t="s">
        <v>38</v>
      </c>
      <c r="I6" s="159" t="s">
        <v>39</v>
      </c>
      <c r="J6" s="85" t="s">
        <v>11</v>
      </c>
      <c r="K6" s="181"/>
    </row>
    <row r="7" spans="2:11" x14ac:dyDescent="0.25">
      <c r="B7" s="86" t="s">
        <v>109</v>
      </c>
      <c r="C7" s="87"/>
      <c r="D7" s="88"/>
      <c r="E7" s="88"/>
      <c r="F7" s="89"/>
      <c r="G7" s="87"/>
      <c r="H7" s="88"/>
      <c r="I7" s="88"/>
      <c r="J7" s="89"/>
      <c r="K7" s="88"/>
    </row>
    <row r="8" spans="2:11" ht="12.75" customHeight="1" x14ac:dyDescent="0.25">
      <c r="B8" s="90" t="s">
        <v>17</v>
      </c>
      <c r="C8" s="91">
        <v>52</v>
      </c>
      <c r="D8" s="92">
        <v>1739</v>
      </c>
      <c r="E8" s="92">
        <v>1</v>
      </c>
      <c r="F8" s="93">
        <f>C8+D8+E8</f>
        <v>1792</v>
      </c>
      <c r="G8" s="91">
        <v>34</v>
      </c>
      <c r="H8" s="92">
        <v>1816</v>
      </c>
      <c r="I8" s="92">
        <v>2</v>
      </c>
      <c r="J8" s="93">
        <f>G8+H8+I8</f>
        <v>1852</v>
      </c>
      <c r="K8" s="92">
        <f>IF(F8&lt;&gt;0,J8*100/F8,"-")</f>
        <v>103.34821428571429</v>
      </c>
    </row>
    <row r="9" spans="2:11" ht="17.25" customHeight="1" x14ac:dyDescent="0.25">
      <c r="B9" s="90" t="s">
        <v>113</v>
      </c>
      <c r="C9" s="91">
        <v>15</v>
      </c>
      <c r="D9" s="92">
        <v>435</v>
      </c>
      <c r="E9" s="92">
        <v>2</v>
      </c>
      <c r="F9" s="93">
        <f t="shared" ref="F9:F12" si="0">C9+D9+E9</f>
        <v>452</v>
      </c>
      <c r="G9" s="91">
        <v>25</v>
      </c>
      <c r="H9" s="92">
        <v>474</v>
      </c>
      <c r="I9" s="92">
        <v>0</v>
      </c>
      <c r="J9" s="93">
        <f t="shared" ref="J9:J12" si="1">G9+H9+I9</f>
        <v>499</v>
      </c>
      <c r="K9" s="92">
        <f t="shared" ref="K9:K12" si="2">IF(F9&lt;&gt;0,J9*100/F9,"-")</f>
        <v>110.39823008849558</v>
      </c>
    </row>
    <row r="10" spans="2:11" ht="12.75" customHeight="1" x14ac:dyDescent="0.25">
      <c r="B10" s="90" t="s">
        <v>114</v>
      </c>
      <c r="C10" s="91">
        <v>6</v>
      </c>
      <c r="D10" s="92">
        <v>124</v>
      </c>
      <c r="E10" s="92">
        <v>0</v>
      </c>
      <c r="F10" s="93">
        <f t="shared" si="0"/>
        <v>130</v>
      </c>
      <c r="G10" s="91">
        <v>0</v>
      </c>
      <c r="H10" s="92">
        <v>86</v>
      </c>
      <c r="I10" s="92">
        <v>0</v>
      </c>
      <c r="J10" s="93">
        <f t="shared" si="1"/>
        <v>86</v>
      </c>
      <c r="K10" s="92">
        <f t="shared" si="2"/>
        <v>66.15384615384616</v>
      </c>
    </row>
    <row r="11" spans="2:11" ht="11.25" customHeight="1" x14ac:dyDescent="0.25">
      <c r="B11" s="90" t="s">
        <v>115</v>
      </c>
      <c r="C11" s="91">
        <v>5</v>
      </c>
      <c r="D11" s="92">
        <v>491</v>
      </c>
      <c r="E11" s="92">
        <v>0</v>
      </c>
      <c r="F11" s="93">
        <f t="shared" si="0"/>
        <v>496</v>
      </c>
      <c r="G11" s="91">
        <v>0</v>
      </c>
      <c r="H11" s="92">
        <v>633</v>
      </c>
      <c r="I11" s="92">
        <v>1</v>
      </c>
      <c r="J11" s="93">
        <f t="shared" si="1"/>
        <v>634</v>
      </c>
      <c r="K11" s="92">
        <f t="shared" si="2"/>
        <v>127.8225806451613</v>
      </c>
    </row>
    <row r="12" spans="2:11" x14ac:dyDescent="0.25">
      <c r="B12" s="90" t="s">
        <v>18</v>
      </c>
      <c r="C12" s="91">
        <v>3</v>
      </c>
      <c r="D12" s="92">
        <v>22</v>
      </c>
      <c r="E12" s="92">
        <v>0</v>
      </c>
      <c r="F12" s="93">
        <f t="shared" si="0"/>
        <v>25</v>
      </c>
      <c r="G12" s="91">
        <v>0</v>
      </c>
      <c r="H12" s="92">
        <v>57</v>
      </c>
      <c r="I12" s="92">
        <v>0</v>
      </c>
      <c r="J12" s="93">
        <f t="shared" si="1"/>
        <v>57</v>
      </c>
      <c r="K12" s="92">
        <f t="shared" si="2"/>
        <v>228</v>
      </c>
    </row>
    <row r="13" spans="2:11" x14ac:dyDescent="0.25">
      <c r="B13" s="94" t="s">
        <v>11</v>
      </c>
      <c r="C13" s="95">
        <f>SUM(C7:C12)</f>
        <v>81</v>
      </c>
      <c r="D13" s="96">
        <f t="shared" ref="D13:E13" si="3">SUM(D7:D12)</f>
        <v>2811</v>
      </c>
      <c r="E13" s="96">
        <f t="shared" si="3"/>
        <v>3</v>
      </c>
      <c r="F13" s="97">
        <f>C13+D13+E13</f>
        <v>2895</v>
      </c>
      <c r="G13" s="95">
        <f>SUM(G7:G12)</f>
        <v>59</v>
      </c>
      <c r="H13" s="96">
        <f t="shared" ref="H13:I13" si="4">SUM(H7:H12)</f>
        <v>3066</v>
      </c>
      <c r="I13" s="96">
        <f t="shared" si="4"/>
        <v>3</v>
      </c>
      <c r="J13" s="97">
        <f>G13+H13+I13</f>
        <v>3128</v>
      </c>
      <c r="K13" s="96">
        <f>IF(F13&lt;&gt;0,J13*100/F13,"-")</f>
        <v>108.04835924006909</v>
      </c>
    </row>
    <row r="14" spans="2:11" ht="12" customHeight="1" x14ac:dyDescent="0.25">
      <c r="B14" s="86" t="s">
        <v>110</v>
      </c>
      <c r="C14" s="98"/>
      <c r="D14" s="99"/>
      <c r="E14" s="92"/>
      <c r="F14" s="100"/>
      <c r="G14" s="98"/>
      <c r="H14" s="99"/>
      <c r="I14" s="92"/>
      <c r="J14" s="100">
        <f>2775/168988</f>
        <v>1.6421284351551591E-2</v>
      </c>
      <c r="K14" s="92"/>
    </row>
    <row r="15" spans="2:11" ht="12.75" customHeight="1" x14ac:dyDescent="0.25">
      <c r="B15" s="90" t="s">
        <v>17</v>
      </c>
      <c r="C15" s="91">
        <v>990</v>
      </c>
      <c r="D15" s="92">
        <v>29284</v>
      </c>
      <c r="E15" s="92">
        <v>54</v>
      </c>
      <c r="F15" s="93">
        <f>C15+D15+E15</f>
        <v>30328</v>
      </c>
      <c r="G15" s="91">
        <v>640</v>
      </c>
      <c r="H15" s="92">
        <v>23719</v>
      </c>
      <c r="I15" s="92">
        <v>69</v>
      </c>
      <c r="J15" s="93">
        <f>G15+H15+I15</f>
        <v>24428</v>
      </c>
      <c r="K15" s="92">
        <f>IF(F15&lt;&gt;0,J15*100/F15,"-")</f>
        <v>80.54603007122131</v>
      </c>
    </row>
    <row r="16" spans="2:11" x14ac:dyDescent="0.25">
      <c r="B16" s="90" t="s">
        <v>113</v>
      </c>
      <c r="C16" s="91">
        <v>138</v>
      </c>
      <c r="D16" s="92">
        <v>2416</v>
      </c>
      <c r="E16" s="92">
        <v>4</v>
      </c>
      <c r="F16" s="93">
        <f t="shared" ref="F16:F19" si="5">C16+D16+E16</f>
        <v>2558</v>
      </c>
      <c r="G16" s="91">
        <v>156</v>
      </c>
      <c r="H16" s="92">
        <v>2119</v>
      </c>
      <c r="I16" s="92">
        <v>11</v>
      </c>
      <c r="J16" s="93">
        <f t="shared" ref="J16:J19" si="6">G16+H16+I16</f>
        <v>2286</v>
      </c>
      <c r="K16" s="92">
        <f t="shared" ref="K16:K20" si="7">IF(F16&lt;&gt;0,J16*100/F16,"-")</f>
        <v>89.366692728694289</v>
      </c>
    </row>
    <row r="17" spans="2:11" ht="9.75" customHeight="1" x14ac:dyDescent="0.25">
      <c r="B17" s="90" t="s">
        <v>114</v>
      </c>
      <c r="C17" s="91">
        <v>2052</v>
      </c>
      <c r="D17" s="92">
        <v>62989</v>
      </c>
      <c r="E17" s="92">
        <v>82</v>
      </c>
      <c r="F17" s="93">
        <f t="shared" si="5"/>
        <v>65123</v>
      </c>
      <c r="G17" s="91">
        <v>1805</v>
      </c>
      <c r="H17" s="92">
        <v>62659</v>
      </c>
      <c r="I17" s="92">
        <v>132</v>
      </c>
      <c r="J17" s="93">
        <f t="shared" si="6"/>
        <v>64596</v>
      </c>
      <c r="K17" s="92">
        <f t="shared" si="7"/>
        <v>99.190762096340777</v>
      </c>
    </row>
    <row r="18" spans="2:11" ht="18" customHeight="1" x14ac:dyDescent="0.25">
      <c r="B18" s="90" t="s">
        <v>115</v>
      </c>
      <c r="C18" s="91">
        <v>110</v>
      </c>
      <c r="D18" s="92">
        <v>3969</v>
      </c>
      <c r="E18" s="92">
        <v>5</v>
      </c>
      <c r="F18" s="93">
        <f t="shared" si="5"/>
        <v>4084</v>
      </c>
      <c r="G18" s="91">
        <v>88</v>
      </c>
      <c r="H18" s="92">
        <v>3214</v>
      </c>
      <c r="I18" s="92">
        <v>8</v>
      </c>
      <c r="J18" s="93">
        <f t="shared" si="6"/>
        <v>3310</v>
      </c>
      <c r="K18" s="92">
        <f t="shared" si="7"/>
        <v>81.047992164544567</v>
      </c>
    </row>
    <row r="19" spans="2:11" ht="12.75" customHeight="1" x14ac:dyDescent="0.25">
      <c r="B19" s="90" t="s">
        <v>19</v>
      </c>
      <c r="C19" s="91">
        <v>1190</v>
      </c>
      <c r="D19" s="92">
        <v>33011</v>
      </c>
      <c r="E19" s="92">
        <v>54</v>
      </c>
      <c r="F19" s="93">
        <f t="shared" si="5"/>
        <v>34255</v>
      </c>
      <c r="G19" s="91">
        <v>988</v>
      </c>
      <c r="H19" s="92">
        <v>35386</v>
      </c>
      <c r="I19" s="92">
        <v>63</v>
      </c>
      <c r="J19" s="93">
        <f t="shared" si="6"/>
        <v>36437</v>
      </c>
      <c r="K19" s="92">
        <f t="shared" si="7"/>
        <v>106.36987301123924</v>
      </c>
    </row>
    <row r="20" spans="2:11" x14ac:dyDescent="0.25">
      <c r="B20" s="90" t="s">
        <v>18</v>
      </c>
      <c r="C20" s="91">
        <v>6381</v>
      </c>
      <c r="D20" s="92">
        <v>26364</v>
      </c>
      <c r="E20" s="92">
        <v>158</v>
      </c>
      <c r="F20" s="93">
        <f>C20+D20+E20</f>
        <v>32903</v>
      </c>
      <c r="G20" s="91">
        <v>6159</v>
      </c>
      <c r="H20" s="92">
        <v>35435</v>
      </c>
      <c r="I20" s="92">
        <v>246</v>
      </c>
      <c r="J20" s="93">
        <f>G20+H20+I20</f>
        <v>41840</v>
      </c>
      <c r="K20" s="92">
        <f t="shared" si="7"/>
        <v>127.16165699176366</v>
      </c>
    </row>
    <row r="21" spans="2:11" x14ac:dyDescent="0.25">
      <c r="B21" s="101" t="s">
        <v>11</v>
      </c>
      <c r="C21" s="102">
        <f>SUM(C15:C20)</f>
        <v>10861</v>
      </c>
      <c r="D21" s="103">
        <f t="shared" ref="D21:E21" si="8">SUM(D15:D20)</f>
        <v>158033</v>
      </c>
      <c r="E21" s="103">
        <f t="shared" si="8"/>
        <v>357</v>
      </c>
      <c r="F21" s="104">
        <f>C21+D21+E21</f>
        <v>169251</v>
      </c>
      <c r="G21" s="102">
        <f>SUM(G15:G20)</f>
        <v>9836</v>
      </c>
      <c r="H21" s="103">
        <f t="shared" ref="H21:I21" si="9">SUM(H15:H20)</f>
        <v>162532</v>
      </c>
      <c r="I21" s="103">
        <f t="shared" si="9"/>
        <v>529</v>
      </c>
      <c r="J21" s="104">
        <f>G21+H21+I21</f>
        <v>172897</v>
      </c>
      <c r="K21" s="103">
        <f>IF(F21&lt;&gt;0,J21*100/F21,"-")</f>
        <v>102.15419702099248</v>
      </c>
    </row>
    <row r="22" spans="2:11" ht="15.75" thickBot="1" x14ac:dyDescent="0.3">
      <c r="B22" s="105" t="s">
        <v>111</v>
      </c>
      <c r="C22" s="106">
        <f>C13+C21</f>
        <v>10942</v>
      </c>
      <c r="D22" s="107">
        <f t="shared" ref="D22:E22" si="10">D13+D21</f>
        <v>160844</v>
      </c>
      <c r="E22" s="107">
        <f t="shared" si="10"/>
        <v>360</v>
      </c>
      <c r="F22" s="108">
        <f>C22+D22+E22</f>
        <v>172146</v>
      </c>
      <c r="G22" s="106">
        <f>G13+G21</f>
        <v>9895</v>
      </c>
      <c r="H22" s="107">
        <f t="shared" ref="H22:I22" si="11">H13+H21</f>
        <v>165598</v>
      </c>
      <c r="I22" s="107">
        <f t="shared" si="11"/>
        <v>532</v>
      </c>
      <c r="J22" s="108">
        <f>G22+H22+I22</f>
        <v>176025</v>
      </c>
      <c r="K22" s="107">
        <f>IF(F22&lt;&gt;0,J22*100/F22,"-")</f>
        <v>102.25331985640096</v>
      </c>
    </row>
  </sheetData>
  <mergeCells count="4">
    <mergeCell ref="B5:B6"/>
    <mergeCell ref="C5:F5"/>
    <mergeCell ref="G5:J5"/>
    <mergeCell ref="K5:K6"/>
  </mergeCells>
  <pageMargins left="0.7" right="0.7" top="0.75" bottom="0.75" header="0.3" footer="0.3"/>
  <ignoredErrors>
    <ignoredError sqref="F13:J14 F21:J22 F15:F20 J15:J20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837D-3021-4BEA-AF3F-B18BBB518E03}">
  <dimension ref="A1:J25"/>
  <sheetViews>
    <sheetView topLeftCell="B1" zoomScaleNormal="100" workbookViewId="0">
      <selection activeCell="B1" sqref="B1"/>
    </sheetView>
  </sheetViews>
  <sheetFormatPr defaultRowHeight="15" x14ac:dyDescent="0.25"/>
  <cols>
    <col min="1" max="1" width="5.42578125" style="4" hidden="1" customWidth="1"/>
    <col min="2" max="2" width="32.7109375" style="4" customWidth="1"/>
    <col min="3" max="4" width="7.140625" style="4" customWidth="1"/>
    <col min="5" max="5" width="7" style="4" customWidth="1"/>
    <col min="6" max="7" width="7.140625" style="4" customWidth="1"/>
    <col min="8" max="8" width="6.5703125" style="4" customWidth="1"/>
    <col min="9" max="9" width="6.7109375" style="4" customWidth="1"/>
    <col min="10" max="10" width="7.7109375" style="4" customWidth="1"/>
    <col min="11" max="16384" width="9.140625" style="4"/>
  </cols>
  <sheetData>
    <row r="1" spans="1:10" x14ac:dyDescent="0.25">
      <c r="B1" s="25" t="s">
        <v>97</v>
      </c>
      <c r="C1" s="25"/>
    </row>
    <row r="2" spans="1:10" ht="15.75" hidden="1" x14ac:dyDescent="0.25">
      <c r="A2" s="6"/>
      <c r="J2" s="7"/>
    </row>
    <row r="3" spans="1:10" ht="15" customHeight="1" x14ac:dyDescent="0.25">
      <c r="A3" s="6"/>
      <c r="B3" s="109" t="s">
        <v>120</v>
      </c>
      <c r="C3" s="109"/>
      <c r="D3" s="109"/>
      <c r="E3" s="109"/>
      <c r="F3" s="109"/>
      <c r="G3" s="109"/>
      <c r="H3" s="109"/>
      <c r="I3" s="109"/>
      <c r="J3" s="29" t="s">
        <v>12</v>
      </c>
    </row>
    <row r="4" spans="1:10" ht="24" customHeight="1" x14ac:dyDescent="0.25">
      <c r="A4" s="6"/>
      <c r="B4" s="170" t="s">
        <v>6</v>
      </c>
      <c r="C4" s="185" t="s">
        <v>133</v>
      </c>
      <c r="D4" s="185"/>
      <c r="E4" s="185"/>
      <c r="F4" s="185"/>
      <c r="G4" s="185" t="s">
        <v>135</v>
      </c>
      <c r="H4" s="185"/>
      <c r="I4" s="185"/>
      <c r="J4" s="185"/>
    </row>
    <row r="5" spans="1:10" ht="27.6" customHeight="1" x14ac:dyDescent="0.25">
      <c r="A5" s="6"/>
      <c r="B5" s="170"/>
      <c r="C5" s="186" t="s">
        <v>20</v>
      </c>
      <c r="D5" s="187"/>
      <c r="E5" s="188" t="s">
        <v>28</v>
      </c>
      <c r="F5" s="188"/>
      <c r="G5" s="186" t="s">
        <v>20</v>
      </c>
      <c r="H5" s="187"/>
      <c r="I5" s="188" t="s">
        <v>28</v>
      </c>
      <c r="J5" s="188"/>
    </row>
    <row r="6" spans="1:10" ht="12" customHeight="1" x14ac:dyDescent="0.25">
      <c r="A6" s="6"/>
      <c r="B6" s="171"/>
      <c r="C6" s="30" t="s">
        <v>7</v>
      </c>
      <c r="D6" s="156" t="s">
        <v>8</v>
      </c>
      <c r="E6" s="157" t="s">
        <v>7</v>
      </c>
      <c r="F6" s="157" t="s">
        <v>8</v>
      </c>
      <c r="G6" s="30" t="s">
        <v>7</v>
      </c>
      <c r="H6" s="156" t="s">
        <v>8</v>
      </c>
      <c r="I6" s="157" t="s">
        <v>7</v>
      </c>
      <c r="J6" s="157" t="s">
        <v>8</v>
      </c>
    </row>
    <row r="7" spans="1:10" ht="15" customHeight="1" x14ac:dyDescent="0.25">
      <c r="A7" s="6"/>
      <c r="B7" s="110" t="s">
        <v>116</v>
      </c>
      <c r="C7" s="114"/>
      <c r="D7" s="115"/>
      <c r="E7" s="116"/>
      <c r="F7" s="116"/>
      <c r="G7" s="114"/>
      <c r="H7" s="115"/>
      <c r="I7" s="116"/>
      <c r="J7" s="116"/>
    </row>
    <row r="8" spans="1:10" ht="15" customHeight="1" x14ac:dyDescent="0.25">
      <c r="A8" s="6"/>
      <c r="B8" s="117" t="s">
        <v>29</v>
      </c>
      <c r="C8" s="111">
        <v>15.414926654786534</v>
      </c>
      <c r="D8" s="112">
        <v>25.333616047987785</v>
      </c>
      <c r="E8" s="113">
        <v>21.405776897723261</v>
      </c>
      <c r="F8" s="153">
        <v>27.523975386329688</v>
      </c>
      <c r="G8" s="111" t="s">
        <v>136</v>
      </c>
      <c r="H8" s="112" t="s">
        <v>137</v>
      </c>
      <c r="I8" s="113" t="s">
        <v>138</v>
      </c>
      <c r="J8" s="153" t="s">
        <v>139</v>
      </c>
    </row>
    <row r="9" spans="1:10" ht="15" customHeight="1" x14ac:dyDescent="0.25">
      <c r="A9" s="6"/>
      <c r="B9" s="117" t="s">
        <v>117</v>
      </c>
      <c r="C9" s="111">
        <v>15.985029967987106</v>
      </c>
      <c r="D9" s="112">
        <v>27.036730855972547</v>
      </c>
      <c r="E9" s="113">
        <v>21.220873012555217</v>
      </c>
      <c r="F9" s="153">
        <v>28.202069311483633</v>
      </c>
      <c r="G9" s="111" t="s">
        <v>140</v>
      </c>
      <c r="H9" s="112" t="s">
        <v>141</v>
      </c>
      <c r="I9" s="113" t="s">
        <v>142</v>
      </c>
      <c r="J9" s="153" t="s">
        <v>143</v>
      </c>
    </row>
    <row r="10" spans="1:10" ht="15" customHeight="1" x14ac:dyDescent="0.25">
      <c r="A10" s="6"/>
      <c r="B10" s="117" t="s">
        <v>118</v>
      </c>
      <c r="C10" s="111">
        <v>16.447775486272111</v>
      </c>
      <c r="D10" s="112">
        <v>19.648081818173555</v>
      </c>
      <c r="E10" s="113">
        <v>20.501507430153755</v>
      </c>
      <c r="F10" s="153">
        <v>25.603500392705801</v>
      </c>
      <c r="G10" s="111" t="s">
        <v>144</v>
      </c>
      <c r="H10" s="112" t="s">
        <v>145</v>
      </c>
      <c r="I10" s="113" t="s">
        <v>146</v>
      </c>
      <c r="J10" s="153" t="s">
        <v>147</v>
      </c>
    </row>
    <row r="11" spans="1:10" ht="15" customHeight="1" x14ac:dyDescent="0.25">
      <c r="A11" s="6"/>
      <c r="B11" s="117" t="s">
        <v>119</v>
      </c>
      <c r="C11" s="111">
        <v>14.913656856623669</v>
      </c>
      <c r="D11" s="112">
        <v>22.206924130129835</v>
      </c>
      <c r="E11" s="113">
        <v>20.673687597454062</v>
      </c>
      <c r="F11" s="153">
        <v>26.841379973906175</v>
      </c>
      <c r="G11" s="111" t="s">
        <v>148</v>
      </c>
      <c r="H11" s="112" t="s">
        <v>149</v>
      </c>
      <c r="I11" s="113" t="s">
        <v>150</v>
      </c>
      <c r="J11" s="153" t="s">
        <v>151</v>
      </c>
    </row>
    <row r="12" spans="1:10" ht="15" customHeight="1" x14ac:dyDescent="0.25">
      <c r="A12" s="6"/>
      <c r="B12" s="117" t="s">
        <v>30</v>
      </c>
      <c r="C12" s="111">
        <v>19.827440170895905</v>
      </c>
      <c r="D12" s="112">
        <v>29.220552863797327</v>
      </c>
      <c r="E12" s="113">
        <v>20.73439600718665</v>
      </c>
      <c r="F12" s="153">
        <v>24.937052545959055</v>
      </c>
      <c r="G12" s="111" t="s">
        <v>152</v>
      </c>
      <c r="H12" s="112" t="s">
        <v>153</v>
      </c>
      <c r="I12" s="113" t="s">
        <v>154</v>
      </c>
      <c r="J12" s="153" t="s">
        <v>155</v>
      </c>
    </row>
    <row r="13" spans="1:10" ht="15" customHeight="1" x14ac:dyDescent="0.25">
      <c r="A13" s="6"/>
      <c r="B13" s="117" t="s">
        <v>31</v>
      </c>
      <c r="C13" s="111">
        <v>14.557810418851734</v>
      </c>
      <c r="D13" s="112">
        <v>40.266776714286586</v>
      </c>
      <c r="E13" s="113">
        <v>19.492946703589936</v>
      </c>
      <c r="F13" s="153">
        <v>30.658018723811839</v>
      </c>
      <c r="G13" s="111" t="s">
        <v>156</v>
      </c>
      <c r="H13" s="112" t="s">
        <v>157</v>
      </c>
      <c r="I13" s="113" t="s">
        <v>145</v>
      </c>
      <c r="J13" s="153" t="s">
        <v>158</v>
      </c>
    </row>
    <row r="14" spans="1:10" ht="15.75" customHeight="1" x14ac:dyDescent="0.25">
      <c r="A14" s="6"/>
      <c r="B14" s="118" t="s">
        <v>40</v>
      </c>
      <c r="C14" s="119">
        <v>14.95281496103658</v>
      </c>
      <c r="D14" s="120">
        <v>36.002134739375848</v>
      </c>
      <c r="E14" s="121">
        <v>20.027752032745408</v>
      </c>
      <c r="F14" s="121">
        <v>28.742710341883669</v>
      </c>
      <c r="G14" s="119" t="s">
        <v>159</v>
      </c>
      <c r="H14" s="120" t="s">
        <v>160</v>
      </c>
      <c r="I14" s="121" t="s">
        <v>161</v>
      </c>
      <c r="J14" s="121" t="s">
        <v>162</v>
      </c>
    </row>
    <row r="15" spans="1:10" ht="15" customHeight="1" x14ac:dyDescent="0.25">
      <c r="A15" s="6"/>
      <c r="B15" s="110" t="s">
        <v>32</v>
      </c>
      <c r="C15" s="111"/>
      <c r="D15" s="112"/>
      <c r="E15" s="113"/>
      <c r="F15" s="153"/>
      <c r="G15" s="111"/>
      <c r="H15" s="112"/>
      <c r="I15" s="113"/>
      <c r="J15" s="153"/>
    </row>
    <row r="16" spans="1:10" ht="15" customHeight="1" x14ac:dyDescent="0.25">
      <c r="A16" s="6"/>
      <c r="B16" s="117" t="s">
        <v>29</v>
      </c>
      <c r="C16" s="111">
        <v>15.526237946276193</v>
      </c>
      <c r="D16" s="112">
        <v>17.983849247586797</v>
      </c>
      <c r="E16" s="113">
        <v>18.153708544034711</v>
      </c>
      <c r="F16" s="153">
        <v>20.659032794878311</v>
      </c>
      <c r="G16" s="111" t="s">
        <v>163</v>
      </c>
      <c r="H16" s="112" t="s">
        <v>164</v>
      </c>
      <c r="I16" s="113" t="s">
        <v>165</v>
      </c>
      <c r="J16" s="153" t="s">
        <v>166</v>
      </c>
    </row>
    <row r="17" spans="1:10" ht="15" customHeight="1" x14ac:dyDescent="0.25">
      <c r="A17" s="6"/>
      <c r="B17" s="117" t="s">
        <v>117</v>
      </c>
      <c r="C17" s="111">
        <v>14.701662926168389</v>
      </c>
      <c r="D17" s="112">
        <v>16.785880997840486</v>
      </c>
      <c r="E17" s="113">
        <v>18.029401621332276</v>
      </c>
      <c r="F17" s="153">
        <v>20.932288983147846</v>
      </c>
      <c r="G17" s="111" t="s">
        <v>167</v>
      </c>
      <c r="H17" s="112" t="s">
        <v>168</v>
      </c>
      <c r="I17" s="113" t="s">
        <v>169</v>
      </c>
      <c r="J17" s="153" t="s">
        <v>170</v>
      </c>
    </row>
    <row r="18" spans="1:10" ht="15" customHeight="1" x14ac:dyDescent="0.25">
      <c r="A18" s="6"/>
      <c r="B18" s="117" t="s">
        <v>118</v>
      </c>
      <c r="C18" s="111">
        <v>14.637029836508757</v>
      </c>
      <c r="D18" s="112">
        <v>16.583529721690287</v>
      </c>
      <c r="E18" s="113">
        <v>17.793823828769352</v>
      </c>
      <c r="F18" s="153">
        <v>20.390294078369081</v>
      </c>
      <c r="G18" s="111" t="s">
        <v>171</v>
      </c>
      <c r="H18" s="112" t="s">
        <v>172</v>
      </c>
      <c r="I18" s="113" t="s">
        <v>173</v>
      </c>
      <c r="J18" s="153" t="s">
        <v>174</v>
      </c>
    </row>
    <row r="19" spans="1:10" ht="15" customHeight="1" x14ac:dyDescent="0.25">
      <c r="A19" s="6"/>
      <c r="B19" s="117" t="s">
        <v>119</v>
      </c>
      <c r="C19" s="111">
        <v>14.891435489453944</v>
      </c>
      <c r="D19" s="112">
        <v>16.932640347304709</v>
      </c>
      <c r="E19" s="113">
        <v>18.340710723470444</v>
      </c>
      <c r="F19" s="153">
        <v>20.699566550735572</v>
      </c>
      <c r="G19" s="111" t="s">
        <v>175</v>
      </c>
      <c r="H19" s="112" t="s">
        <v>176</v>
      </c>
      <c r="I19" s="113" t="s">
        <v>177</v>
      </c>
      <c r="J19" s="153" t="s">
        <v>178</v>
      </c>
    </row>
    <row r="20" spans="1:10" ht="15" customHeight="1" x14ac:dyDescent="0.25">
      <c r="A20" s="6"/>
      <c r="B20" s="117" t="s">
        <v>30</v>
      </c>
      <c r="C20" s="111">
        <v>18.585986268199669</v>
      </c>
      <c r="D20" s="112">
        <v>23.068042342160339</v>
      </c>
      <c r="E20" s="113">
        <v>19.008603245954159</v>
      </c>
      <c r="F20" s="153">
        <v>21.866709526784526</v>
      </c>
      <c r="G20" s="111" t="s">
        <v>179</v>
      </c>
      <c r="H20" s="112" t="s">
        <v>180</v>
      </c>
      <c r="I20" s="113" t="s">
        <v>181</v>
      </c>
      <c r="J20" s="153" t="s">
        <v>182</v>
      </c>
    </row>
    <row r="21" spans="1:10" ht="15" customHeight="1" x14ac:dyDescent="0.25">
      <c r="A21" s="6"/>
      <c r="B21" s="117" t="s">
        <v>31</v>
      </c>
      <c r="C21" s="111">
        <v>18.08413635155291</v>
      </c>
      <c r="D21" s="112">
        <v>22.505321773780597</v>
      </c>
      <c r="E21" s="113">
        <v>21.335758840811963</v>
      </c>
      <c r="F21" s="153">
        <v>26.738755871139393</v>
      </c>
      <c r="G21" s="111" t="s">
        <v>183</v>
      </c>
      <c r="H21" s="112" t="s">
        <v>184</v>
      </c>
      <c r="I21" s="113" t="s">
        <v>185</v>
      </c>
      <c r="J21" s="153" t="s">
        <v>186</v>
      </c>
    </row>
    <row r="22" spans="1:10" ht="14.25" customHeight="1" x14ac:dyDescent="0.25">
      <c r="A22" s="6"/>
      <c r="B22" s="118" t="s">
        <v>41</v>
      </c>
      <c r="C22" s="119">
        <v>16.739879070475677</v>
      </c>
      <c r="D22" s="120">
        <v>20.167883893457173</v>
      </c>
      <c r="E22" s="121">
        <v>18.786517652572858</v>
      </c>
      <c r="F22" s="121">
        <v>21.948032433437135</v>
      </c>
      <c r="G22" s="119" t="s">
        <v>187</v>
      </c>
      <c r="H22" s="120" t="s">
        <v>188</v>
      </c>
      <c r="I22" s="121" t="s">
        <v>189</v>
      </c>
      <c r="J22" s="121" t="s">
        <v>190</v>
      </c>
    </row>
    <row r="23" spans="1:10" ht="15.75" customHeight="1" thickBot="1" x14ac:dyDescent="0.3">
      <c r="A23" s="6"/>
      <c r="B23" s="122" t="s">
        <v>33</v>
      </c>
      <c r="C23" s="123">
        <v>16.357997613533296</v>
      </c>
      <c r="D23" s="124">
        <v>23.551537983252775</v>
      </c>
      <c r="E23" s="125">
        <v>18.963291896125646</v>
      </c>
      <c r="F23" s="125">
        <v>22.915717559338571</v>
      </c>
      <c r="G23" s="123" t="s">
        <v>191</v>
      </c>
      <c r="H23" s="124" t="s">
        <v>192</v>
      </c>
      <c r="I23" s="125" t="s">
        <v>193</v>
      </c>
      <c r="J23" s="125" t="s">
        <v>194</v>
      </c>
    </row>
    <row r="24" spans="1:10" ht="15.75" x14ac:dyDescent="0.25">
      <c r="A24" s="6"/>
    </row>
    <row r="25" spans="1:10" x14ac:dyDescent="0.25">
      <c r="A25" s="166"/>
    </row>
  </sheetData>
  <mergeCells count="7">
    <mergeCell ref="B4:B6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scale="75" orientation="portrait" verticalDpi="0" r:id="rId1"/>
  <ignoredErrors>
    <ignoredError sqref="G8:J2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74DC4-9851-4504-B616-5129AC95E3C2}">
  <dimension ref="A1:J20"/>
  <sheetViews>
    <sheetView zoomScaleNormal="100" workbookViewId="0"/>
  </sheetViews>
  <sheetFormatPr defaultRowHeight="15" x14ac:dyDescent="0.25"/>
  <cols>
    <col min="1" max="1" width="38.7109375" style="4" customWidth="1"/>
    <col min="2" max="2" width="8.7109375" style="4" bestFit="1" customWidth="1"/>
    <col min="3" max="3" width="6.140625" style="4" bestFit="1" customWidth="1"/>
    <col min="4" max="4" width="8.7109375" style="4" bestFit="1" customWidth="1"/>
    <col min="5" max="5" width="6.28515625" style="4" bestFit="1" customWidth="1"/>
    <col min="6" max="6" width="8.7109375" style="4" bestFit="1" customWidth="1"/>
    <col min="7" max="7" width="6.140625" style="4" bestFit="1" customWidth="1"/>
    <col min="8" max="8" width="8.7109375" style="4" bestFit="1" customWidth="1"/>
    <col min="9" max="9" width="6.28515625" style="4" bestFit="1" customWidth="1"/>
    <col min="10" max="10" width="7" style="4" bestFit="1" customWidth="1"/>
    <col min="11" max="16384" width="9.140625" style="4"/>
  </cols>
  <sheetData>
    <row r="1" spans="1:10" x14ac:dyDescent="0.25">
      <c r="A1" s="25" t="s">
        <v>94</v>
      </c>
    </row>
    <row r="2" spans="1:10" hidden="1" x14ac:dyDescent="0.25"/>
    <row r="3" spans="1:10" x14ac:dyDescent="0.25">
      <c r="A3" s="55" t="s">
        <v>100</v>
      </c>
      <c r="B3" s="55"/>
      <c r="C3" s="55"/>
      <c r="D3" s="55"/>
      <c r="E3" s="55"/>
      <c r="F3" s="55"/>
      <c r="G3" s="55"/>
      <c r="H3" s="55"/>
      <c r="I3" s="55"/>
      <c r="J3" s="56" t="s">
        <v>112</v>
      </c>
    </row>
    <row r="4" spans="1:10" x14ac:dyDescent="0.25">
      <c r="A4" s="189" t="s">
        <v>6</v>
      </c>
      <c r="B4" s="191" t="s">
        <v>195</v>
      </c>
      <c r="C4" s="192"/>
      <c r="D4" s="192"/>
      <c r="E4" s="193"/>
      <c r="F4" s="191" t="s">
        <v>135</v>
      </c>
      <c r="G4" s="192"/>
      <c r="H4" s="192"/>
      <c r="I4" s="193"/>
      <c r="J4" s="194" t="s">
        <v>0</v>
      </c>
    </row>
    <row r="5" spans="1:10" x14ac:dyDescent="0.25">
      <c r="A5" s="190"/>
      <c r="B5" s="163" t="s">
        <v>9</v>
      </c>
      <c r="C5" s="198" t="s">
        <v>34</v>
      </c>
      <c r="D5" s="198" t="s">
        <v>11</v>
      </c>
      <c r="E5" s="164" t="s">
        <v>12</v>
      </c>
      <c r="F5" s="163" t="s">
        <v>9</v>
      </c>
      <c r="G5" s="199" t="s">
        <v>34</v>
      </c>
      <c r="H5" s="199" t="s">
        <v>11</v>
      </c>
      <c r="I5" s="164" t="s">
        <v>12</v>
      </c>
      <c r="J5" s="195"/>
    </row>
    <row r="6" spans="1:10" x14ac:dyDescent="0.25">
      <c r="A6" s="126" t="s">
        <v>43</v>
      </c>
      <c r="B6" s="127"/>
      <c r="C6" s="128"/>
      <c r="D6" s="128"/>
      <c r="E6" s="129"/>
      <c r="F6" s="127"/>
      <c r="G6" s="128"/>
      <c r="H6" s="128"/>
      <c r="I6" s="129"/>
      <c r="J6" s="128"/>
    </row>
    <row r="7" spans="1:10" x14ac:dyDescent="0.25">
      <c r="A7" s="130" t="s">
        <v>3</v>
      </c>
      <c r="B7" s="131">
        <v>30038</v>
      </c>
      <c r="C7" s="132">
        <v>421</v>
      </c>
      <c r="D7" s="133">
        <f>B7+C7</f>
        <v>30459</v>
      </c>
      <c r="E7" s="200">
        <f>IF(D$10&lt;&gt;0,ROUND(D7*100/D$10,1),"-")</f>
        <v>98.1</v>
      </c>
      <c r="F7" s="131">
        <v>35668</v>
      </c>
      <c r="G7" s="132">
        <v>559</v>
      </c>
      <c r="H7" s="133">
        <f>F7+G7</f>
        <v>36227</v>
      </c>
      <c r="I7" s="134">
        <v>99</v>
      </c>
      <c r="J7" s="133">
        <f>IF(D7&lt;&gt;0,H7*100/D7,"-")</f>
        <v>118.93693161298795</v>
      </c>
    </row>
    <row r="8" spans="1:10" x14ac:dyDescent="0.25">
      <c r="A8" s="130" t="s">
        <v>4</v>
      </c>
      <c r="B8" s="131">
        <v>458</v>
      </c>
      <c r="C8" s="132">
        <v>21</v>
      </c>
      <c r="D8" s="133">
        <f>B8+C8</f>
        <v>479</v>
      </c>
      <c r="E8" s="200">
        <f>IF(D$10&lt;&gt;0,ROUND(D8*100/D$10,1),"-")</f>
        <v>1.5</v>
      </c>
      <c r="F8" s="131">
        <v>331</v>
      </c>
      <c r="G8" s="132">
        <v>6</v>
      </c>
      <c r="H8" s="133">
        <f>F8+G8</f>
        <v>337</v>
      </c>
      <c r="I8" s="134">
        <v>1</v>
      </c>
      <c r="J8" s="133">
        <f>IF(D8&lt;&gt;0,H8*100/D8,"-")</f>
        <v>70.354906054279752</v>
      </c>
    </row>
    <row r="9" spans="1:10" x14ac:dyDescent="0.25">
      <c r="A9" s="130" t="s">
        <v>44</v>
      </c>
      <c r="B9" s="131">
        <v>112</v>
      </c>
      <c r="C9" s="132">
        <v>0</v>
      </c>
      <c r="D9" s="133">
        <f>B9+C9</f>
        <v>112</v>
      </c>
      <c r="E9" s="200">
        <f>IF(D$10&lt;&gt;0,ROUND(D9*100/D$10,1),"-")</f>
        <v>0.4</v>
      </c>
      <c r="F9" s="131">
        <v>143</v>
      </c>
      <c r="G9" s="132">
        <v>17</v>
      </c>
      <c r="H9" s="133">
        <f>F9+G9</f>
        <v>160</v>
      </c>
      <c r="I9" s="134">
        <v>0</v>
      </c>
      <c r="J9" s="133">
        <f>IF(D9&lt;&gt;0,H9*100/D9,"-")</f>
        <v>142.85714285714286</v>
      </c>
    </row>
    <row r="10" spans="1:10" x14ac:dyDescent="0.25">
      <c r="A10" s="135" t="s">
        <v>45</v>
      </c>
      <c r="B10" s="136">
        <f>B7+B8+B9</f>
        <v>30608</v>
      </c>
      <c r="C10" s="137">
        <f>C7+C8+C9</f>
        <v>442</v>
      </c>
      <c r="D10" s="137">
        <f>SUM(D7:D9)</f>
        <v>31050</v>
      </c>
      <c r="E10" s="138">
        <f>SUM(E7:E9)</f>
        <v>100</v>
      </c>
      <c r="F10" s="136">
        <f>F7+F8+F9</f>
        <v>36142</v>
      </c>
      <c r="G10" s="137">
        <f>G7+G8+G9</f>
        <v>582</v>
      </c>
      <c r="H10" s="137">
        <f>F10+G10</f>
        <v>36724</v>
      </c>
      <c r="I10" s="138">
        <f>SUM(I7:I9)</f>
        <v>100</v>
      </c>
      <c r="J10" s="137">
        <f>IF(D10&lt;&gt;0,H10*100/D10,"-")</f>
        <v>118.27375201288245</v>
      </c>
    </row>
    <row r="11" spans="1:10" x14ac:dyDescent="0.25">
      <c r="A11" s="126" t="s">
        <v>35</v>
      </c>
      <c r="B11" s="139"/>
      <c r="C11" s="140"/>
      <c r="D11" s="140"/>
      <c r="E11" s="141"/>
      <c r="F11" s="139"/>
      <c r="G11" s="140"/>
      <c r="H11" s="140"/>
      <c r="I11" s="141"/>
      <c r="J11" s="133"/>
    </row>
    <row r="12" spans="1:10" x14ac:dyDescent="0.25">
      <c r="A12" s="130" t="s">
        <v>5</v>
      </c>
      <c r="B12" s="131">
        <v>5219</v>
      </c>
      <c r="C12" s="132">
        <v>88</v>
      </c>
      <c r="D12" s="133">
        <f>B12+C12</f>
        <v>5307</v>
      </c>
      <c r="E12" s="134">
        <v>24</v>
      </c>
      <c r="F12" s="131">
        <v>5941</v>
      </c>
      <c r="G12" s="132">
        <v>105</v>
      </c>
      <c r="H12" s="133">
        <f>F12+G12</f>
        <v>6046</v>
      </c>
      <c r="I12" s="134">
        <f>IF(H$16&lt;&gt;0,ROUND(H12*100/H$16,0),"-")</f>
        <v>22</v>
      </c>
      <c r="J12" s="133">
        <f t="shared" ref="J12:J19" si="0">IF(D12&lt;&gt;0,H12*100/D12,"-")</f>
        <v>113.92500471075938</v>
      </c>
    </row>
    <row r="13" spans="1:10" x14ac:dyDescent="0.25">
      <c r="A13" s="130" t="s">
        <v>36</v>
      </c>
      <c r="B13" s="131">
        <v>14559</v>
      </c>
      <c r="C13" s="132">
        <v>297</v>
      </c>
      <c r="D13" s="133">
        <f>B13+C13</f>
        <v>14856</v>
      </c>
      <c r="E13" s="134">
        <f>IF(D$16&lt;&gt;0,ROUND(D13*100/D$16,0),"-")</f>
        <v>64</v>
      </c>
      <c r="F13" s="131">
        <v>15618</v>
      </c>
      <c r="G13" s="132">
        <v>367</v>
      </c>
      <c r="H13" s="133">
        <f>F13+G13</f>
        <v>15985</v>
      </c>
      <c r="I13" s="134">
        <v>59</v>
      </c>
      <c r="J13" s="133">
        <f t="shared" si="0"/>
        <v>107.59962304792677</v>
      </c>
    </row>
    <row r="14" spans="1:10" ht="25.5" x14ac:dyDescent="0.25">
      <c r="A14" s="130" t="s">
        <v>121</v>
      </c>
      <c r="B14" s="131">
        <v>2823</v>
      </c>
      <c r="C14" s="132">
        <v>24</v>
      </c>
      <c r="D14" s="133">
        <f>B14+C14</f>
        <v>2847</v>
      </c>
      <c r="E14" s="134">
        <f>IF(D$16&lt;&gt;0,ROUND(D14*100/D$16,0),"-")</f>
        <v>12</v>
      </c>
      <c r="F14" s="131">
        <v>4674</v>
      </c>
      <c r="G14" s="132">
        <v>141</v>
      </c>
      <c r="H14" s="133">
        <f>F14+G14</f>
        <v>4815</v>
      </c>
      <c r="I14" s="134">
        <f t="shared" ref="I14:I15" si="1">IF(H$16&lt;&gt;0,ROUND(H14*100/H$16,0),"-")</f>
        <v>18</v>
      </c>
      <c r="J14" s="133">
        <f t="shared" si="0"/>
        <v>169.12539515279241</v>
      </c>
    </row>
    <row r="15" spans="1:10" x14ac:dyDescent="0.25">
      <c r="A15" s="130" t="s">
        <v>46</v>
      </c>
      <c r="B15" s="131">
        <v>41</v>
      </c>
      <c r="C15" s="132">
        <v>0</v>
      </c>
      <c r="D15" s="133">
        <f>B15+C15</f>
        <v>41</v>
      </c>
      <c r="E15" s="134">
        <f>IF(D$16&lt;&gt;0,ROUND(D15*100/D$16,0),"-")</f>
        <v>0</v>
      </c>
      <c r="F15" s="131">
        <v>165</v>
      </c>
      <c r="G15" s="132">
        <v>30</v>
      </c>
      <c r="H15" s="133">
        <f>F15+G15</f>
        <v>195</v>
      </c>
      <c r="I15" s="134">
        <f t="shared" si="1"/>
        <v>1</v>
      </c>
      <c r="J15" s="133">
        <f t="shared" si="0"/>
        <v>475.60975609756099</v>
      </c>
    </row>
    <row r="16" spans="1:10" x14ac:dyDescent="0.25">
      <c r="A16" s="135" t="s">
        <v>47</v>
      </c>
      <c r="B16" s="136">
        <f>SUM(B12:B15)</f>
        <v>22642</v>
      </c>
      <c r="C16" s="137">
        <f>SUM(C12:C15)</f>
        <v>409</v>
      </c>
      <c r="D16" s="137">
        <f>SUM(B16:C16)</f>
        <v>23051</v>
      </c>
      <c r="E16" s="138">
        <f>SUM(E12:E15)</f>
        <v>100</v>
      </c>
      <c r="F16" s="136">
        <f>SUM(F12:F15)</f>
        <v>26398</v>
      </c>
      <c r="G16" s="137">
        <f>SUM(G12:G15)</f>
        <v>643</v>
      </c>
      <c r="H16" s="137">
        <f>SUM(H12:H15)</f>
        <v>27041</v>
      </c>
      <c r="I16" s="138">
        <f>SUM(I12:I15)</f>
        <v>100</v>
      </c>
      <c r="J16" s="137">
        <f t="shared" si="0"/>
        <v>117.30944427573641</v>
      </c>
    </row>
    <row r="17" spans="1:10" ht="38.25" x14ac:dyDescent="0.25">
      <c r="A17" s="126" t="s">
        <v>124</v>
      </c>
      <c r="B17" s="142">
        <f>B10-B16</f>
        <v>7966</v>
      </c>
      <c r="C17" s="143">
        <f>C10-C16</f>
        <v>33</v>
      </c>
      <c r="D17" s="140">
        <f>B17+C17</f>
        <v>7999</v>
      </c>
      <c r="E17" s="141"/>
      <c r="F17" s="142">
        <f>F10-F16</f>
        <v>9744</v>
      </c>
      <c r="G17" s="143">
        <f>G10-G16</f>
        <v>-61</v>
      </c>
      <c r="H17" s="140">
        <f>H10-H16</f>
        <v>9683</v>
      </c>
      <c r="I17" s="141"/>
      <c r="J17" s="140">
        <f t="shared" si="0"/>
        <v>121.05263157894737</v>
      </c>
    </row>
    <row r="18" spans="1:10" x14ac:dyDescent="0.25">
      <c r="A18" s="130" t="s">
        <v>48</v>
      </c>
      <c r="B18" s="144">
        <v>0</v>
      </c>
      <c r="C18" s="132">
        <v>0</v>
      </c>
      <c r="D18" s="133">
        <f>B18+C18</f>
        <v>0</v>
      </c>
      <c r="E18" s="134"/>
      <c r="F18" s="144">
        <v>0</v>
      </c>
      <c r="G18" s="132">
        <v>0</v>
      </c>
      <c r="H18" s="133">
        <f>F18+G18</f>
        <v>0</v>
      </c>
      <c r="I18" s="134"/>
      <c r="J18" s="133" t="str">
        <f t="shared" si="0"/>
        <v>-</v>
      </c>
    </row>
    <row r="19" spans="1:10" ht="26.25" thickBot="1" x14ac:dyDescent="0.3">
      <c r="A19" s="145" t="s">
        <v>123</v>
      </c>
      <c r="B19" s="146">
        <f>B17-B18</f>
        <v>7966</v>
      </c>
      <c r="C19" s="147">
        <f>C17-C18</f>
        <v>33</v>
      </c>
      <c r="D19" s="148">
        <f>B19+C19</f>
        <v>7999</v>
      </c>
      <c r="E19" s="149"/>
      <c r="F19" s="146">
        <f>F17-F18</f>
        <v>9744</v>
      </c>
      <c r="G19" s="147">
        <f>G17-G18</f>
        <v>-61</v>
      </c>
      <c r="H19" s="148">
        <f>F19+G19</f>
        <v>9683</v>
      </c>
      <c r="I19" s="149"/>
      <c r="J19" s="148">
        <f t="shared" si="0"/>
        <v>121.05263157894737</v>
      </c>
    </row>
    <row r="20" spans="1:10" x14ac:dyDescent="0.25">
      <c r="A20" s="4" t="s">
        <v>122</v>
      </c>
    </row>
  </sheetData>
  <mergeCells count="4">
    <mergeCell ref="A4:A5"/>
    <mergeCell ref="B4:E4"/>
    <mergeCell ref="F4:I4"/>
    <mergeCell ref="J4:J5"/>
  </mergeCells>
  <conditionalFormatting sqref="E16">
    <cfRule type="cellIs" dxfId="3" priority="3" operator="notEqual">
      <formula>100</formula>
    </cfRule>
  </conditionalFormatting>
  <conditionalFormatting sqref="E10">
    <cfRule type="cellIs" dxfId="2" priority="4" operator="notEqual">
      <formula>100</formula>
    </cfRule>
  </conditionalFormatting>
  <conditionalFormatting sqref="I16">
    <cfRule type="cellIs" dxfId="1" priority="1" operator="notEqual">
      <formula>100</formula>
    </cfRule>
  </conditionalFormatting>
  <conditionalFormatting sqref="I10">
    <cfRule type="cellIs" dxfId="0" priority="2" operator="notEqual">
      <formula>100</formula>
    </cfRule>
  </conditionalFormatting>
  <pageMargins left="0.7" right="0.7" top="0.75" bottom="0.75" header="0.3" footer="0.3"/>
  <pageSetup paperSize="9" orientation="portrait" verticalDpi="0" r:id="rId1"/>
  <ignoredErrors>
    <ignoredError sqref="D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</vt:lpstr>
      <vt:lpstr>Tabele</vt:lpstr>
      <vt:lpstr>Tab 1</vt:lpstr>
      <vt:lpstr>Tab 2</vt:lpstr>
      <vt:lpstr>Tab 3</vt:lpstr>
      <vt:lpstr>Tab 4</vt:lpstr>
      <vt:lpstr>Tab 5</vt:lpstr>
    </vt:vector>
  </TitlesOfParts>
  <Company>ABRS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Aleksandra Vasilić</cp:lastModifiedBy>
  <cp:lastPrinted>2019-06-27T13:29:53Z</cp:lastPrinted>
  <dcterms:created xsi:type="dcterms:W3CDTF">2018-04-24T21:27:12Z</dcterms:created>
  <dcterms:modified xsi:type="dcterms:W3CDTF">2021-08-13T13:04:54Z</dcterms:modified>
</cp:coreProperties>
</file>